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Instructions" sheetId="2" r:id="rId1"/>
    <sheet name="ES Re-Plan calc" sheetId="1" r:id="rId2"/>
    <sheet name="Example Data" sheetId="3" r:id="rId3"/>
  </sheets>
  <calcPr calcId="145621"/>
</workbook>
</file>

<file path=xl/calcChain.xml><?xml version="1.0" encoding="utf-8"?>
<calcChain xmlns="http://schemas.openxmlformats.org/spreadsheetml/2006/main">
  <c r="P40" i="1" l="1"/>
  <c r="B53" i="1"/>
  <c r="M52" i="1"/>
  <c r="L52" i="1"/>
  <c r="K52" i="1"/>
  <c r="J52" i="1"/>
  <c r="I52" i="1"/>
  <c r="H52" i="1"/>
  <c r="G52" i="1"/>
  <c r="O52" i="1" s="1"/>
  <c r="F52" i="1"/>
  <c r="E52" i="1"/>
  <c r="D52" i="1"/>
  <c r="C52" i="1"/>
  <c r="M51" i="1"/>
  <c r="L51" i="1"/>
  <c r="K51" i="1"/>
  <c r="J51" i="1"/>
  <c r="I51" i="1"/>
  <c r="H51" i="1"/>
  <c r="G51" i="1"/>
  <c r="P51" i="1" s="1"/>
  <c r="F51" i="1"/>
  <c r="E51" i="1"/>
  <c r="D51" i="1"/>
  <c r="C51" i="1"/>
  <c r="M50" i="1"/>
  <c r="L50" i="1"/>
  <c r="K50" i="1"/>
  <c r="J50" i="1"/>
  <c r="I50" i="1"/>
  <c r="H50" i="1"/>
  <c r="G50" i="1"/>
  <c r="O50" i="1" s="1"/>
  <c r="F50" i="1"/>
  <c r="E50" i="1"/>
  <c r="D50" i="1"/>
  <c r="C50" i="1"/>
  <c r="M49" i="1"/>
  <c r="L49" i="1"/>
  <c r="K49" i="1"/>
  <c r="J49" i="1"/>
  <c r="I49" i="1"/>
  <c r="H49" i="1"/>
  <c r="G49" i="1"/>
  <c r="O49" i="1" s="1"/>
  <c r="F49" i="1"/>
  <c r="E49" i="1"/>
  <c r="D49" i="1"/>
  <c r="C49" i="1"/>
  <c r="M48" i="1"/>
  <c r="L48" i="1"/>
  <c r="K48" i="1"/>
  <c r="J48" i="1"/>
  <c r="I48" i="1"/>
  <c r="H48" i="1"/>
  <c r="G48" i="1"/>
  <c r="O48" i="1" s="1"/>
  <c r="F48" i="1"/>
  <c r="E48" i="1"/>
  <c r="D48" i="1"/>
  <c r="C48" i="1"/>
  <c r="M47" i="1"/>
  <c r="L47" i="1"/>
  <c r="K47" i="1"/>
  <c r="J47" i="1"/>
  <c r="I47" i="1"/>
  <c r="H47" i="1"/>
  <c r="G47" i="1"/>
  <c r="O47" i="1" s="1"/>
  <c r="F47" i="1"/>
  <c r="E47" i="1"/>
  <c r="D47" i="1"/>
  <c r="C47" i="1"/>
  <c r="M46" i="1"/>
  <c r="L46" i="1"/>
  <c r="K46" i="1"/>
  <c r="J46" i="1"/>
  <c r="I46" i="1"/>
  <c r="H46" i="1"/>
  <c r="G46" i="1"/>
  <c r="O46" i="1" s="1"/>
  <c r="F46" i="1"/>
  <c r="E46" i="1"/>
  <c r="D46" i="1"/>
  <c r="C46" i="1"/>
  <c r="M45" i="1"/>
  <c r="L45" i="1"/>
  <c r="K45" i="1"/>
  <c r="J45" i="1"/>
  <c r="I45" i="1"/>
  <c r="H45" i="1"/>
  <c r="G45" i="1"/>
  <c r="O45" i="1" s="1"/>
  <c r="F45" i="1"/>
  <c r="E45" i="1"/>
  <c r="D45" i="1"/>
  <c r="C45" i="1"/>
  <c r="M44" i="1"/>
  <c r="L44" i="1"/>
  <c r="K44" i="1"/>
  <c r="J44" i="1"/>
  <c r="I44" i="1"/>
  <c r="H44" i="1"/>
  <c r="G44" i="1"/>
  <c r="O44" i="1" s="1"/>
  <c r="F44" i="1"/>
  <c r="E44" i="1"/>
  <c r="D44" i="1"/>
  <c r="C44" i="1"/>
  <c r="M43" i="1"/>
  <c r="L43" i="1"/>
  <c r="K43" i="1"/>
  <c r="J43" i="1"/>
  <c r="I43" i="1"/>
  <c r="H43" i="1"/>
  <c r="G43" i="1"/>
  <c r="P43" i="1" s="1"/>
  <c r="F43" i="1"/>
  <c r="E43" i="1"/>
  <c r="D43" i="1"/>
  <c r="C43" i="1"/>
  <c r="M42" i="1"/>
  <c r="L42" i="1"/>
  <c r="K42" i="1"/>
  <c r="J42" i="1"/>
  <c r="I42" i="1"/>
  <c r="H42" i="1"/>
  <c r="G42" i="1"/>
  <c r="O42" i="1" s="1"/>
  <c r="F42" i="1"/>
  <c r="E42" i="1"/>
  <c r="D42" i="1"/>
  <c r="C42" i="1"/>
  <c r="M41" i="1"/>
  <c r="L41" i="1"/>
  <c r="K41" i="1"/>
  <c r="J41" i="1"/>
  <c r="I41" i="1"/>
  <c r="H41" i="1"/>
  <c r="G41" i="1"/>
  <c r="O41" i="1" s="1"/>
  <c r="F41" i="1"/>
  <c r="E41" i="1"/>
  <c r="D41" i="1"/>
  <c r="C41" i="1"/>
  <c r="M40" i="1"/>
  <c r="L40" i="1"/>
  <c r="K40" i="1"/>
  <c r="J40" i="1"/>
  <c r="I40" i="1"/>
  <c r="H40" i="1"/>
  <c r="G40" i="1"/>
  <c r="O40" i="1" s="1"/>
  <c r="F40" i="1"/>
  <c r="E40" i="1"/>
  <c r="D40" i="1"/>
  <c r="C40" i="1"/>
  <c r="M39" i="1"/>
  <c r="L39" i="1"/>
  <c r="K39" i="1"/>
  <c r="J39" i="1"/>
  <c r="I39" i="1"/>
  <c r="H39" i="1"/>
  <c r="G39" i="1"/>
  <c r="O39" i="1" s="1"/>
  <c r="F39" i="1"/>
  <c r="E39" i="1"/>
  <c r="D39" i="1"/>
  <c r="C39" i="1"/>
  <c r="M38" i="1"/>
  <c r="L38" i="1"/>
  <c r="K38" i="1"/>
  <c r="J38" i="1"/>
  <c r="I38" i="1"/>
  <c r="H38" i="1"/>
  <c r="G38" i="1"/>
  <c r="O38" i="1" s="1"/>
  <c r="F38" i="1"/>
  <c r="E38" i="1"/>
  <c r="D38" i="1"/>
  <c r="C38" i="1"/>
  <c r="M37" i="1"/>
  <c r="L37" i="1"/>
  <c r="K37" i="1"/>
  <c r="J37" i="1"/>
  <c r="I37" i="1"/>
  <c r="H37" i="1"/>
  <c r="G37" i="1"/>
  <c r="O37" i="1" s="1"/>
  <c r="F37" i="1"/>
  <c r="E37" i="1"/>
  <c r="D37" i="1"/>
  <c r="C37" i="1"/>
  <c r="M36" i="1"/>
  <c r="L36" i="1"/>
  <c r="K36" i="1"/>
  <c r="J36" i="1"/>
  <c r="I36" i="1"/>
  <c r="H36" i="1"/>
  <c r="G36" i="1"/>
  <c r="O36" i="1" s="1"/>
  <c r="F36" i="1"/>
  <c r="E36" i="1"/>
  <c r="D36" i="1"/>
  <c r="C36" i="1"/>
  <c r="M35" i="1"/>
  <c r="L35" i="1"/>
  <c r="K35" i="1"/>
  <c r="J35" i="1"/>
  <c r="I35" i="1"/>
  <c r="H35" i="1"/>
  <c r="G35" i="1"/>
  <c r="P35" i="1" s="1"/>
  <c r="F35" i="1"/>
  <c r="E35" i="1"/>
  <c r="D35" i="1"/>
  <c r="C35" i="1"/>
  <c r="M34" i="1"/>
  <c r="L34" i="1"/>
  <c r="K34" i="1"/>
  <c r="J34" i="1"/>
  <c r="I34" i="1"/>
  <c r="H34" i="1"/>
  <c r="G34" i="1"/>
  <c r="O34" i="1" s="1"/>
  <c r="F34" i="1"/>
  <c r="E34" i="1"/>
  <c r="D34" i="1"/>
  <c r="C34" i="1"/>
  <c r="M33" i="1"/>
  <c r="L33" i="1"/>
  <c r="K33" i="1"/>
  <c r="J33" i="1"/>
  <c r="I33" i="1"/>
  <c r="H33" i="1"/>
  <c r="G33" i="1"/>
  <c r="O33" i="1" s="1"/>
  <c r="F33" i="1"/>
  <c r="E33" i="1"/>
  <c r="D33" i="1"/>
  <c r="C33" i="1"/>
  <c r="M32" i="1"/>
  <c r="L32" i="1"/>
  <c r="K32" i="1"/>
  <c r="J32" i="1"/>
  <c r="I32" i="1"/>
  <c r="H32" i="1"/>
  <c r="G32" i="1"/>
  <c r="O32" i="1" s="1"/>
  <c r="F32" i="1"/>
  <c r="E32" i="1"/>
  <c r="D32" i="1"/>
  <c r="C32" i="1"/>
  <c r="M31" i="1"/>
  <c r="L31" i="1"/>
  <c r="K31" i="1"/>
  <c r="J31" i="1"/>
  <c r="I31" i="1"/>
  <c r="H31" i="1"/>
  <c r="G31" i="1"/>
  <c r="O31" i="1" s="1"/>
  <c r="F31" i="1"/>
  <c r="E31" i="1"/>
  <c r="D31" i="1"/>
  <c r="C31" i="1"/>
  <c r="M30" i="1"/>
  <c r="L30" i="1"/>
  <c r="K30" i="1"/>
  <c r="J30" i="1"/>
  <c r="I30" i="1"/>
  <c r="H30" i="1"/>
  <c r="G30" i="1"/>
  <c r="O30" i="1" s="1"/>
  <c r="F30" i="1"/>
  <c r="E30" i="1"/>
  <c r="D30" i="1"/>
  <c r="C30" i="1"/>
  <c r="M29" i="1"/>
  <c r="L29" i="1"/>
  <c r="K29" i="1"/>
  <c r="J29" i="1"/>
  <c r="I29" i="1"/>
  <c r="H29" i="1"/>
  <c r="G29" i="1"/>
  <c r="O29" i="1" s="1"/>
  <c r="F29" i="1"/>
  <c r="E29" i="1"/>
  <c r="D29" i="1"/>
  <c r="C29" i="1"/>
  <c r="M28" i="1"/>
  <c r="L28" i="1"/>
  <c r="K28" i="1"/>
  <c r="J28" i="1"/>
  <c r="I28" i="1"/>
  <c r="H28" i="1"/>
  <c r="G28" i="1"/>
  <c r="O28" i="1" s="1"/>
  <c r="F28" i="1"/>
  <c r="E28" i="1"/>
  <c r="D28" i="1"/>
  <c r="C28" i="1"/>
  <c r="M27" i="1"/>
  <c r="L27" i="1"/>
  <c r="K27" i="1"/>
  <c r="J27" i="1"/>
  <c r="I27" i="1"/>
  <c r="H27" i="1"/>
  <c r="G27" i="1"/>
  <c r="P27" i="1" s="1"/>
  <c r="F27" i="1"/>
  <c r="E27" i="1"/>
  <c r="D27" i="1"/>
  <c r="C27" i="1"/>
  <c r="M26" i="1"/>
  <c r="L26" i="1"/>
  <c r="K26" i="1"/>
  <c r="J26" i="1"/>
  <c r="I26" i="1"/>
  <c r="H26" i="1"/>
  <c r="G26" i="1"/>
  <c r="O26" i="1" s="1"/>
  <c r="F26" i="1"/>
  <c r="E26" i="1"/>
  <c r="D26" i="1"/>
  <c r="C26" i="1"/>
  <c r="C25" i="1"/>
  <c r="E25" i="1" s="1"/>
  <c r="C24" i="1"/>
  <c r="D24" i="1" s="1"/>
  <c r="C23" i="1"/>
  <c r="C22" i="1"/>
  <c r="E22" i="1" s="1"/>
  <c r="E21" i="1"/>
  <c r="C21" i="1"/>
  <c r="D21" i="1" s="1"/>
  <c r="C20" i="1"/>
  <c r="C19" i="1"/>
  <c r="E19" i="1" s="1"/>
  <c r="C18" i="1"/>
  <c r="E18" i="1" s="1"/>
  <c r="E17" i="1"/>
  <c r="C17" i="1"/>
  <c r="D17" i="1" s="1"/>
  <c r="C16" i="1"/>
  <c r="C15" i="1"/>
  <c r="E15" i="1" s="1"/>
  <c r="C14" i="1"/>
  <c r="E14" i="1" s="1"/>
  <c r="E13" i="1"/>
  <c r="C13" i="1"/>
  <c r="D13" i="1" s="1"/>
  <c r="C12" i="1"/>
  <c r="C11" i="1"/>
  <c r="E11" i="1" s="1"/>
  <c r="C10" i="1"/>
  <c r="E10" i="1" s="1"/>
  <c r="E9" i="1"/>
  <c r="C9" i="1"/>
  <c r="D9" i="1" s="1"/>
  <c r="C8" i="1"/>
  <c r="C7" i="1"/>
  <c r="E7" i="1" s="1"/>
  <c r="C6" i="1"/>
  <c r="E6" i="1" s="1"/>
  <c r="E5" i="1"/>
  <c r="C5" i="1"/>
  <c r="D5" i="1" s="1"/>
  <c r="K4" i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C4" i="1"/>
  <c r="K3" i="1"/>
  <c r="C3" i="1"/>
  <c r="E3" i="1" s="1"/>
  <c r="N2" i="1"/>
  <c r="P36" i="1" l="1"/>
  <c r="P48" i="1"/>
  <c r="P32" i="1"/>
  <c r="P52" i="1"/>
  <c r="P44" i="1"/>
  <c r="P28" i="1"/>
  <c r="P47" i="1"/>
  <c r="P39" i="1"/>
  <c r="P31" i="1"/>
  <c r="D6" i="1"/>
  <c r="D10" i="1"/>
  <c r="F10" i="1" s="1"/>
  <c r="G10" i="1" s="1"/>
  <c r="D14" i="1"/>
  <c r="F14" i="1" s="1"/>
  <c r="G14" i="1" s="1"/>
  <c r="D18" i="1"/>
  <c r="D22" i="1"/>
  <c r="P49" i="1"/>
  <c r="P45" i="1"/>
  <c r="P41" i="1"/>
  <c r="P37" i="1"/>
  <c r="P33" i="1"/>
  <c r="P29" i="1"/>
  <c r="P50" i="1"/>
  <c r="P46" i="1"/>
  <c r="P42" i="1"/>
  <c r="P38" i="1"/>
  <c r="P34" i="1"/>
  <c r="P30" i="1"/>
  <c r="P26" i="1"/>
  <c r="F6" i="1"/>
  <c r="G6" i="1" s="1"/>
  <c r="F18" i="1"/>
  <c r="G18" i="1" s="1"/>
  <c r="F22" i="1"/>
  <c r="G22" i="1" s="1"/>
  <c r="F9" i="1"/>
  <c r="G9" i="1" s="1"/>
  <c r="F13" i="1"/>
  <c r="G13" i="1" s="1"/>
  <c r="F21" i="1"/>
  <c r="G21" i="1" s="1"/>
  <c r="F5" i="1"/>
  <c r="G5" i="1" s="1"/>
  <c r="F17" i="1"/>
  <c r="G17" i="1" s="1"/>
  <c r="D4" i="1"/>
  <c r="E4" i="1"/>
  <c r="E8" i="1"/>
  <c r="D8" i="1"/>
  <c r="E12" i="1"/>
  <c r="D12" i="1"/>
  <c r="D16" i="1"/>
  <c r="E16" i="1"/>
  <c r="D20" i="1"/>
  <c r="E20" i="1"/>
  <c r="D3" i="1"/>
  <c r="F3" i="1" s="1"/>
  <c r="G3" i="1" s="1"/>
  <c r="D7" i="1"/>
  <c r="F7" i="1" s="1"/>
  <c r="G7" i="1" s="1"/>
  <c r="D11" i="1"/>
  <c r="F11" i="1" s="1"/>
  <c r="G11" i="1" s="1"/>
  <c r="D15" i="1"/>
  <c r="F15" i="1" s="1"/>
  <c r="G15" i="1" s="1"/>
  <c r="D19" i="1"/>
  <c r="F19" i="1" s="1"/>
  <c r="G19" i="1" s="1"/>
  <c r="D23" i="1"/>
  <c r="E24" i="1"/>
  <c r="F24" i="1" s="1"/>
  <c r="G24" i="1" s="1"/>
  <c r="E23" i="1"/>
  <c r="D25" i="1"/>
  <c r="F25" i="1" s="1"/>
  <c r="G25" i="1" s="1"/>
  <c r="O51" i="1"/>
  <c r="O43" i="1"/>
  <c r="O35" i="1"/>
  <c r="O27" i="1"/>
  <c r="M22" i="1" l="1"/>
  <c r="F4" i="1"/>
  <c r="G4" i="1" s="1"/>
  <c r="J17" i="1"/>
  <c r="P17" i="1" s="1"/>
  <c r="J6" i="1"/>
  <c r="P6" i="1" s="1"/>
  <c r="F20" i="1"/>
  <c r="G20" i="1" s="1"/>
  <c r="O22" i="1"/>
  <c r="O9" i="1"/>
  <c r="M9" i="1"/>
  <c r="J9" i="1"/>
  <c r="P9" i="1" s="1"/>
  <c r="J10" i="1"/>
  <c r="P10" i="1" s="1"/>
  <c r="O10" i="1"/>
  <c r="M10" i="1"/>
  <c r="H10" i="1"/>
  <c r="I10" i="1" s="1"/>
  <c r="J22" i="1"/>
  <c r="P22" i="1" s="1"/>
  <c r="F8" i="1"/>
  <c r="G8" i="1" s="1"/>
  <c r="M5" i="1"/>
  <c r="O5" i="1"/>
  <c r="J5" i="1"/>
  <c r="P5" i="1" s="1"/>
  <c r="J13" i="1"/>
  <c r="P13" i="1" s="1"/>
  <c r="O13" i="1"/>
  <c r="M13" i="1"/>
  <c r="H22" i="1"/>
  <c r="L22" i="1" s="1"/>
  <c r="J21" i="1"/>
  <c r="P21" i="1" s="1"/>
  <c r="O21" i="1"/>
  <c r="M21" i="1"/>
  <c r="F23" i="1"/>
  <c r="G23" i="1" s="1"/>
  <c r="M17" i="1"/>
  <c r="H6" i="1"/>
  <c r="L6" i="1" s="1"/>
  <c r="O17" i="1"/>
  <c r="M6" i="1"/>
  <c r="O6" i="1"/>
  <c r="O24" i="1"/>
  <c r="J24" i="1"/>
  <c r="P24" i="1" s="1"/>
  <c r="M24" i="1"/>
  <c r="M11" i="1"/>
  <c r="H11" i="1"/>
  <c r="J11" i="1"/>
  <c r="P11" i="1" s="1"/>
  <c r="O11" i="1"/>
  <c r="O25" i="1"/>
  <c r="M25" i="1"/>
  <c r="H25" i="1"/>
  <c r="J25" i="1"/>
  <c r="P25" i="1" s="1"/>
  <c r="M19" i="1"/>
  <c r="H19" i="1"/>
  <c r="J19" i="1"/>
  <c r="P19" i="1" s="1"/>
  <c r="O19" i="1"/>
  <c r="O3" i="1"/>
  <c r="M3" i="1"/>
  <c r="H3" i="1"/>
  <c r="J3" i="1"/>
  <c r="P3" i="1" s="1"/>
  <c r="O15" i="1"/>
  <c r="M15" i="1"/>
  <c r="H15" i="1"/>
  <c r="J15" i="1"/>
  <c r="P15" i="1" s="1"/>
  <c r="O7" i="1"/>
  <c r="M7" i="1"/>
  <c r="H7" i="1"/>
  <c r="J7" i="1"/>
  <c r="P7" i="1" s="1"/>
  <c r="O14" i="1"/>
  <c r="H14" i="1"/>
  <c r="J14" i="1"/>
  <c r="P14" i="1" s="1"/>
  <c r="M14" i="1"/>
  <c r="O18" i="1"/>
  <c r="H18" i="1"/>
  <c r="J18" i="1"/>
  <c r="P18" i="1" s="1"/>
  <c r="M18" i="1"/>
  <c r="F16" i="1"/>
  <c r="G16" i="1" s="1"/>
  <c r="F12" i="1"/>
  <c r="G12" i="1" s="1"/>
  <c r="H5" i="1" l="1"/>
  <c r="L5" i="1" s="1"/>
  <c r="J8" i="1"/>
  <c r="P8" i="1" s="1"/>
  <c r="J20" i="1"/>
  <c r="P20" i="1" s="1"/>
  <c r="M4" i="1"/>
  <c r="M20" i="1"/>
  <c r="L10" i="1"/>
  <c r="I6" i="1"/>
  <c r="O4" i="1"/>
  <c r="H4" i="1"/>
  <c r="L4" i="1" s="1"/>
  <c r="J4" i="1"/>
  <c r="P4" i="1" s="1"/>
  <c r="O23" i="1"/>
  <c r="O20" i="1"/>
  <c r="H21" i="1"/>
  <c r="I21" i="1" s="1"/>
  <c r="H20" i="1"/>
  <c r="I20" i="1" s="1"/>
  <c r="M23" i="1"/>
  <c r="H23" i="1"/>
  <c r="L23" i="1" s="1"/>
  <c r="H9" i="1"/>
  <c r="L9" i="1" s="1"/>
  <c r="O8" i="1"/>
  <c r="H8" i="1"/>
  <c r="I8" i="1" s="1"/>
  <c r="I22" i="1"/>
  <c r="J23" i="1"/>
  <c r="P23" i="1" s="1"/>
  <c r="M8" i="1"/>
  <c r="H24" i="1"/>
  <c r="I24" i="1" s="1"/>
  <c r="J12" i="1"/>
  <c r="P12" i="1" s="1"/>
  <c r="H12" i="1"/>
  <c r="O12" i="1"/>
  <c r="M12" i="1"/>
  <c r="H13" i="1"/>
  <c r="I11" i="1"/>
  <c r="L11" i="1"/>
  <c r="L8" i="1"/>
  <c r="L18" i="1"/>
  <c r="I18" i="1"/>
  <c r="L14" i="1"/>
  <c r="I14" i="1"/>
  <c r="I19" i="1"/>
  <c r="L19" i="1"/>
  <c r="I7" i="1"/>
  <c r="L7" i="1"/>
  <c r="I25" i="1"/>
  <c r="L25" i="1"/>
  <c r="I15" i="1"/>
  <c r="L15" i="1"/>
  <c r="O16" i="1"/>
  <c r="J16" i="1"/>
  <c r="P16" i="1" s="1"/>
  <c r="H16" i="1"/>
  <c r="M16" i="1"/>
  <c r="H17" i="1"/>
  <c r="I3" i="1"/>
  <c r="L3" i="1"/>
  <c r="I5" i="1" l="1"/>
  <c r="I4" i="1"/>
  <c r="L24" i="1"/>
  <c r="L20" i="1"/>
  <c r="I23" i="1"/>
  <c r="L21" i="1"/>
  <c r="I9" i="1"/>
  <c r="I17" i="1"/>
  <c r="L17" i="1"/>
  <c r="I13" i="1"/>
  <c r="L13" i="1"/>
  <c r="L16" i="1"/>
  <c r="I16" i="1"/>
  <c r="I12" i="1"/>
  <c r="L12" i="1"/>
</calcChain>
</file>

<file path=xl/sharedStrings.xml><?xml version="1.0" encoding="utf-8"?>
<sst xmlns="http://schemas.openxmlformats.org/spreadsheetml/2006/main" count="48" uniqueCount="36">
  <si>
    <t>EVcum</t>
  </si>
  <si>
    <t>PVcum</t>
  </si>
  <si>
    <t># Pc=&gt;Sc</t>
  </si>
  <si>
    <t>Numerator</t>
  </si>
  <si>
    <t>Denominator</t>
  </si>
  <si>
    <t xml:space="preserve"> InterpVal</t>
  </si>
  <si>
    <t xml:space="preserve">   EScum</t>
  </si>
  <si>
    <t xml:space="preserve">   ESmo</t>
  </si>
  <si>
    <t>SPI(t)mo</t>
  </si>
  <si>
    <t>SPI(t)cum</t>
  </si>
  <si>
    <t>AT</t>
  </si>
  <si>
    <t>SV(t)mo</t>
  </si>
  <si>
    <t>SV(t)cum</t>
  </si>
  <si>
    <t>BAC Count</t>
  </si>
  <si>
    <r>
      <t>AT</t>
    </r>
    <r>
      <rPr>
        <b/>
        <vertAlign val="subscript"/>
        <sz val="10"/>
        <rFont val="Arial"/>
        <family val="2"/>
      </rPr>
      <t>RP</t>
    </r>
  </si>
  <si>
    <r>
      <t>IEAC(t)</t>
    </r>
    <r>
      <rPr>
        <b/>
        <vertAlign val="subscript"/>
        <sz val="10"/>
        <rFont val="Arial"/>
        <family val="2"/>
      </rPr>
      <t>RP</t>
    </r>
  </si>
  <si>
    <r>
      <t>PD</t>
    </r>
    <r>
      <rPr>
        <b/>
        <vertAlign val="subscript"/>
        <sz val="10"/>
        <rFont val="Arial"/>
        <family val="2"/>
      </rPr>
      <t>RP</t>
    </r>
  </si>
  <si>
    <t xml:space="preserve">Enter EVcum and PVcum into columns A and B of the EScalc sheet. Note that row 3 is the 1st data entry. Before each use clear all data </t>
  </si>
  <si>
    <t xml:space="preserve">in columns A and B below row 2. To insure correctly calculated values, load the entire baseline (periodic values of PVcum) into column B. </t>
  </si>
  <si>
    <t>appear instead of computed values for ES, SPI(t), and SV(t). Computed values for SPI(t)mo, SPI(t)cum, SV(t)mo, and SV(t)cum are displayed</t>
  </si>
  <si>
    <t xml:space="preserve">in columns I, J, L, and M, respectively. </t>
  </si>
  <si>
    <t>ES Re-Plan Calculator Instruction</t>
  </si>
  <si>
    <t>The ES Re-Plan calculator performs very much like the simple ES calculator. The instruction in blue below is taken from the ES calculator and</t>
  </si>
  <si>
    <r>
      <t xml:space="preserve">Enter PV = BAC one time only. Entering PV = BAC for time periods past the planned duration (PD) will cause the message, </t>
    </r>
    <r>
      <rPr>
        <b/>
        <sz val="10"/>
        <color rgb="FFFF0000"/>
        <rFont val="Arial"/>
        <family val="2"/>
      </rPr>
      <t>ERROR</t>
    </r>
    <r>
      <rPr>
        <sz val="10"/>
        <color indexed="12"/>
        <rFont val="Arial"/>
        <family val="2"/>
      </rPr>
      <t xml:space="preserve">, to  </t>
    </r>
  </si>
  <si>
    <t xml:space="preserve">remains applicable. The meaning of planned duration is changed. It describes the period of execution remaining after the re-plan. The EV and </t>
  </si>
  <si>
    <t>The cumulative actual time (AT) is in reference to remaining executable portion of the project, shown in column K. The PD for the path is</t>
  </si>
  <si>
    <r>
      <t>calculated for the re-plan PV entries and is displayed in cell N2. In cell O2, enter the project duration up to the time of the re-plan. The AT</t>
    </r>
    <r>
      <rPr>
        <vertAlign val="subscript"/>
        <sz val="10"/>
        <rFont val="Arial"/>
        <family val="2"/>
      </rPr>
      <t>RP</t>
    </r>
  </si>
  <si>
    <r>
      <t>column depicts the total duration from the original project start. The forecast is displayed beneath the heading IEAC(t)</t>
    </r>
    <r>
      <rPr>
        <vertAlign val="subscript"/>
        <sz val="10"/>
        <rFont val="Arial"/>
        <family val="2"/>
      </rPr>
      <t>RP</t>
    </r>
    <r>
      <rPr>
        <sz val="10"/>
        <rFont val="Arial"/>
        <family val="2"/>
      </rPr>
      <t>. The forecast includes</t>
    </r>
  </si>
  <si>
    <t>interpreted as performance from the original project beginning.</t>
  </si>
  <si>
    <t>the project duration up to the time of the re-plan. However, the indicators provide information for the project remainder and are not to be</t>
  </si>
  <si>
    <t xml:space="preserve">Compare your results obtained from using </t>
  </si>
  <si>
    <t>this data to their corresponding values in</t>
  </si>
  <si>
    <t>columns I, J, L, M, O, P.</t>
  </si>
  <si>
    <t>Re-Plan</t>
  </si>
  <si>
    <t>Original</t>
  </si>
  <si>
    <r>
      <t xml:space="preserve">PV entries are for the remaining executable portion of the project, </t>
    </r>
    <r>
      <rPr>
        <u/>
        <sz val="10"/>
        <rFont val="Arial"/>
        <family val="2"/>
      </rPr>
      <t>only</t>
    </r>
    <r>
      <rPr>
        <sz val="10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</si>
</sst>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Down">
        <bgColor indexed="42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Trellis">
        <bgColor indexed="4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0" fillId="2" borderId="6" xfId="0" applyNumberFormat="1" applyFill="1" applyBorder="1" applyAlignment="1"/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164" fontId="0" fillId="3" borderId="4" xfId="0" applyNumberFormat="1" applyFill="1" applyBorder="1"/>
    <xf numFmtId="1" fontId="0" fillId="2" borderId="4" xfId="0" applyNumberFormat="1" applyFill="1" applyBorder="1" applyAlignment="1">
      <alignment horizontal="center"/>
    </xf>
    <xf numFmtId="164" fontId="0" fillId="3" borderId="7" xfId="0" applyNumberFormat="1" applyFill="1" applyBorder="1"/>
    <xf numFmtId="1" fontId="0" fillId="2" borderId="5" xfId="0" applyNumberFormat="1" applyFill="1" applyBorder="1" applyAlignment="1">
      <alignment horizontal="center"/>
    </xf>
    <xf numFmtId="1" fontId="0" fillId="4" borderId="8" xfId="0" applyNumberFormat="1" applyFill="1" applyBorder="1" applyAlignment="1"/>
    <xf numFmtId="0" fontId="0" fillId="5" borderId="9" xfId="0" applyFill="1" applyBorder="1" applyAlignment="1">
      <alignment horizontal="center"/>
    </xf>
    <xf numFmtId="1" fontId="0" fillId="5" borderId="10" xfId="0" applyNumberFormat="1" applyFill="1" applyBorder="1"/>
    <xf numFmtId="164" fontId="0" fillId="5" borderId="10" xfId="0" applyNumberFormat="1" applyFill="1" applyBorder="1"/>
    <xf numFmtId="164" fontId="4" fillId="5" borderId="10" xfId="0" applyNumberFormat="1" applyFont="1" applyFill="1" applyBorder="1"/>
    <xf numFmtId="164" fontId="5" fillId="5" borderId="10" xfId="0" applyNumberFormat="1" applyFont="1" applyFill="1" applyBorder="1"/>
    <xf numFmtId="1" fontId="4" fillId="5" borderId="10" xfId="0" applyNumberFormat="1" applyFont="1" applyFill="1" applyBorder="1" applyAlignment="1">
      <alignment horizontal="center"/>
    </xf>
    <xf numFmtId="164" fontId="5" fillId="5" borderId="11" xfId="0" applyNumberFormat="1" applyFont="1" applyFill="1" applyBorder="1"/>
    <xf numFmtId="0" fontId="0" fillId="6" borderId="0" xfId="0" applyFill="1"/>
    <xf numFmtId="1" fontId="0" fillId="7" borderId="12" xfId="0" applyNumberFormat="1" applyFill="1" applyBorder="1" applyAlignment="1">
      <alignment horizontal="center"/>
    </xf>
    <xf numFmtId="2" fontId="0" fillId="7" borderId="13" xfId="0" applyNumberFormat="1" applyFill="1" applyBorder="1"/>
    <xf numFmtId="0" fontId="0" fillId="5" borderId="14" xfId="0" applyFill="1" applyBorder="1" applyAlignment="1">
      <alignment horizontal="center"/>
    </xf>
    <xf numFmtId="1" fontId="0" fillId="5" borderId="12" xfId="0" applyNumberFormat="1" applyFill="1" applyBorder="1"/>
    <xf numFmtId="164" fontId="0" fillId="5" borderId="12" xfId="0" applyNumberFormat="1" applyFill="1" applyBorder="1"/>
    <xf numFmtId="164" fontId="4" fillId="5" borderId="12" xfId="0" applyNumberFormat="1" applyFont="1" applyFill="1" applyBorder="1"/>
    <xf numFmtId="164" fontId="5" fillId="5" borderId="12" xfId="0" applyNumberFormat="1" applyFont="1" applyFill="1" applyBorder="1"/>
    <xf numFmtId="1" fontId="4" fillId="5" borderId="12" xfId="0" applyNumberFormat="1" applyFont="1" applyFill="1" applyBorder="1" applyAlignment="1">
      <alignment horizontal="center"/>
    </xf>
    <xf numFmtId="164" fontId="5" fillId="5" borderId="13" xfId="0" applyNumberFormat="1" applyFont="1" applyFill="1" applyBorder="1"/>
    <xf numFmtId="1" fontId="0" fillId="8" borderId="0" xfId="0" applyNumberFormat="1" applyFill="1" applyAlignment="1"/>
    <xf numFmtId="1" fontId="0" fillId="9" borderId="0" xfId="0" applyNumberFormat="1" applyFill="1" applyAlignment="1"/>
    <xf numFmtId="0" fontId="0" fillId="0" borderId="0" xfId="0" applyAlignment="1">
      <alignment horizontal="center"/>
    </xf>
    <xf numFmtId="164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Alignment="1"/>
    <xf numFmtId="2" fontId="0" fillId="7" borderId="16" xfId="0" applyNumberFormat="1" applyFill="1" applyBorder="1"/>
    <xf numFmtId="1" fontId="2" fillId="0" borderId="15" xfId="0" applyNumberFormat="1" applyFont="1" applyFill="1" applyBorder="1" applyAlignment="1">
      <alignment horizontal="center"/>
    </xf>
    <xf numFmtId="164" fontId="0" fillId="0" borderId="15" xfId="0" applyNumberFormat="1" applyFill="1" applyBorder="1"/>
    <xf numFmtId="2" fontId="0" fillId="0" borderId="15" xfId="0" applyNumberFormat="1" applyFill="1" applyBorder="1"/>
    <xf numFmtId="0" fontId="5" fillId="10" borderId="18" xfId="0" applyFont="1" applyFill="1" applyBorder="1"/>
    <xf numFmtId="0" fontId="5" fillId="10" borderId="19" xfId="0" applyFont="1" applyFill="1" applyBorder="1"/>
    <xf numFmtId="0" fontId="5" fillId="10" borderId="20" xfId="0" applyFont="1" applyFill="1" applyBorder="1"/>
    <xf numFmtId="0" fontId="5" fillId="10" borderId="21" xfId="0" applyFont="1" applyFill="1" applyBorder="1"/>
    <xf numFmtId="0" fontId="6" fillId="11" borderId="18" xfId="0" applyFont="1" applyFill="1" applyBorder="1" applyAlignment="1">
      <alignment horizontal="centerContinuous"/>
    </xf>
    <xf numFmtId="0" fontId="0" fillId="11" borderId="22" xfId="0" applyFill="1" applyBorder="1" applyAlignment="1">
      <alignment horizontal="centerContinuous"/>
    </xf>
    <xf numFmtId="0" fontId="0" fillId="11" borderId="20" xfId="0" applyFill="1" applyBorder="1" applyAlignment="1">
      <alignment horizontal="centerContinuous"/>
    </xf>
    <xf numFmtId="0" fontId="5" fillId="10" borderId="23" xfId="0" applyFont="1" applyFill="1" applyBorder="1"/>
    <xf numFmtId="0" fontId="0" fillId="12" borderId="21" xfId="0" applyFill="1" applyBorder="1"/>
    <xf numFmtId="0" fontId="0" fillId="12" borderId="0" xfId="0" applyFill="1" applyBorder="1"/>
    <xf numFmtId="0" fontId="0" fillId="12" borderId="24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10" borderId="25" xfId="0" applyFont="1" applyFill="1" applyBorder="1"/>
    <xf numFmtId="0" fontId="5" fillId="10" borderId="26" xfId="0" applyFont="1" applyFill="1" applyBorder="1"/>
    <xf numFmtId="0" fontId="5" fillId="10" borderId="27" xfId="0" applyFont="1" applyFill="1" applyBorder="1"/>
    <xf numFmtId="0" fontId="5" fillId="0" borderId="0" xfId="0" applyFont="1"/>
    <xf numFmtId="0" fontId="0" fillId="0" borderId="21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21" xfId="0" applyBorder="1"/>
    <xf numFmtId="0" fontId="9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/>
    <xf numFmtId="49" fontId="2" fillId="0" borderId="0" xfId="0" applyNumberFormat="1" applyFont="1" applyFill="1" applyBorder="1"/>
    <xf numFmtId="49" fontId="1" fillId="0" borderId="0" xfId="0" applyNumberFormat="1" applyFont="1" applyFill="1" applyBorder="1"/>
    <xf numFmtId="0" fontId="0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/>
    </xf>
    <xf numFmtId="0" fontId="0" fillId="4" borderId="8" xfId="0" applyFill="1" applyBorder="1"/>
    <xf numFmtId="0" fontId="5" fillId="13" borderId="28" xfId="0" applyFont="1" applyFill="1" applyBorder="1"/>
    <xf numFmtId="0" fontId="5" fillId="13" borderId="29" xfId="0" applyFont="1" applyFill="1" applyBorder="1"/>
    <xf numFmtId="0" fontId="5" fillId="13" borderId="30" xfId="0" applyFont="1" applyFill="1" applyBorder="1"/>
    <xf numFmtId="0" fontId="5" fillId="13" borderId="15" xfId="0" applyFont="1" applyFill="1" applyBorder="1"/>
    <xf numFmtId="0" fontId="5" fillId="13" borderId="0" xfId="0" applyFont="1" applyFill="1" applyBorder="1"/>
    <xf numFmtId="0" fontId="5" fillId="13" borderId="31" xfId="0" applyFont="1" applyFill="1" applyBorder="1"/>
    <xf numFmtId="0" fontId="5" fillId="13" borderId="17" xfId="0" applyFont="1" applyFill="1" applyBorder="1"/>
    <xf numFmtId="0" fontId="5" fillId="13" borderId="32" xfId="0" applyFont="1" applyFill="1" applyBorder="1"/>
    <xf numFmtId="0" fontId="5" fillId="13" borderId="33" xfId="0" applyFont="1" applyFill="1" applyBorder="1"/>
    <xf numFmtId="0" fontId="0" fillId="0" borderId="38" xfId="0" applyFill="1" applyBorder="1"/>
    <xf numFmtId="0" fontId="0" fillId="0" borderId="0" xfId="0" applyFill="1"/>
    <xf numFmtId="0" fontId="5" fillId="0" borderId="15" xfId="0" applyFont="1" applyFill="1" applyBorder="1"/>
    <xf numFmtId="2" fontId="0" fillId="0" borderId="0" xfId="0" applyNumberFormat="1"/>
    <xf numFmtId="1" fontId="2" fillId="2" borderId="4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14" borderId="34" xfId="0" applyFont="1" applyFill="1" applyBorder="1" applyAlignment="1">
      <alignment horizontal="center" vertical="center"/>
    </xf>
    <xf numFmtId="0" fontId="2" fillId="14" borderId="35" xfId="0" applyFont="1" applyFill="1" applyBorder="1" applyAlignment="1">
      <alignment horizontal="center" vertical="center"/>
    </xf>
    <xf numFmtId="0" fontId="2" fillId="14" borderId="36" xfId="0" applyFont="1" applyFill="1" applyBorder="1" applyAlignment="1">
      <alignment horizontal="center" vertical="center"/>
    </xf>
    <xf numFmtId="0" fontId="2" fillId="14" borderId="37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P40"/>
  <sheetViews>
    <sheetView tabSelected="1" workbookViewId="0">
      <selection activeCell="AE52" sqref="AE52"/>
    </sheetView>
  </sheetViews>
  <sheetFormatPr defaultRowHeight="12.75" x14ac:dyDescent="0.2"/>
  <cols>
    <col min="2" max="2" width="2.85546875" customWidth="1"/>
    <col min="16" max="16" width="2.85546875" customWidth="1"/>
  </cols>
  <sheetData>
    <row r="1" spans="1:16" ht="14.25" thickTop="1" thickBot="1" x14ac:dyDescent="0.25"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</row>
    <row r="2" spans="1:16" ht="21" thickTop="1" x14ac:dyDescent="0.3">
      <c r="B2" s="45"/>
      <c r="C2" s="46" t="s">
        <v>21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  <c r="P2" s="49"/>
    </row>
    <row r="3" spans="1:16" ht="6" customHeight="1" x14ac:dyDescent="0.2">
      <c r="B3" s="45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49"/>
    </row>
    <row r="4" spans="1:16" ht="14.1" customHeight="1" x14ac:dyDescent="0.2">
      <c r="A4" s="53"/>
      <c r="B4" s="49"/>
      <c r="P4" s="49"/>
    </row>
    <row r="5" spans="1:16" ht="14.1" customHeight="1" x14ac:dyDescent="0.2">
      <c r="A5" s="53"/>
      <c r="B5" s="45"/>
      <c r="C5" s="69" t="s">
        <v>22</v>
      </c>
      <c r="D5" s="54"/>
      <c r="E5" s="54"/>
      <c r="F5" s="54"/>
      <c r="G5" s="54"/>
      <c r="H5" s="54"/>
      <c r="I5" s="54"/>
      <c r="J5" s="54"/>
      <c r="K5" s="55"/>
      <c r="L5" s="55"/>
      <c r="M5" s="55"/>
      <c r="N5" s="55"/>
      <c r="O5" s="56"/>
      <c r="P5" s="49"/>
    </row>
    <row r="6" spans="1:16" ht="14.1" customHeight="1" x14ac:dyDescent="0.2">
      <c r="A6" s="53"/>
      <c r="B6" s="45"/>
      <c r="C6" s="70" t="s">
        <v>24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/>
      <c r="P6" s="49"/>
    </row>
    <row r="7" spans="1:16" ht="14.1" customHeight="1" x14ac:dyDescent="0.2">
      <c r="A7" s="53"/>
      <c r="B7" s="45"/>
      <c r="C7" s="70" t="s">
        <v>35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49"/>
    </row>
    <row r="8" spans="1:16" ht="14.1" customHeight="1" x14ac:dyDescent="0.2">
      <c r="A8" s="53"/>
      <c r="B8" s="45"/>
      <c r="C8" s="74"/>
      <c r="P8" s="49"/>
    </row>
    <row r="9" spans="1:16" ht="14.1" customHeight="1" x14ac:dyDescent="0.2">
      <c r="A9" s="53"/>
      <c r="B9" s="45"/>
      <c r="C9" s="72" t="s">
        <v>17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49"/>
    </row>
    <row r="10" spans="1:16" ht="14.1" customHeight="1" x14ac:dyDescent="0.2">
      <c r="A10" s="53"/>
      <c r="B10" s="45"/>
      <c r="C10" s="59" t="s">
        <v>18</v>
      </c>
      <c r="D10" s="71"/>
      <c r="E10" s="60"/>
      <c r="F10" s="60"/>
      <c r="G10" s="60"/>
      <c r="H10" s="60"/>
      <c r="I10" s="60"/>
      <c r="J10" s="54"/>
      <c r="K10" s="55"/>
      <c r="L10" s="55"/>
      <c r="M10" s="55"/>
      <c r="N10" s="55"/>
      <c r="O10" s="56"/>
      <c r="P10" s="49"/>
    </row>
    <row r="11" spans="1:16" ht="14.1" customHeight="1" x14ac:dyDescent="0.2">
      <c r="A11" s="53"/>
      <c r="B11" s="45"/>
      <c r="C11" s="59" t="s">
        <v>23</v>
      </c>
      <c r="D11" s="60"/>
      <c r="E11" s="60"/>
      <c r="F11" s="60"/>
      <c r="G11" s="60"/>
      <c r="H11" s="60"/>
      <c r="I11" s="60"/>
      <c r="J11" s="54"/>
      <c r="K11" s="55"/>
      <c r="L11" s="55"/>
      <c r="M11" s="55"/>
      <c r="N11" s="55"/>
      <c r="O11" s="56"/>
      <c r="P11" s="49"/>
    </row>
    <row r="12" spans="1:16" ht="14.1" customHeight="1" x14ac:dyDescent="0.2">
      <c r="A12" s="53"/>
      <c r="B12" s="45"/>
      <c r="C12" s="61" t="s">
        <v>19</v>
      </c>
      <c r="D12" s="62"/>
      <c r="E12" s="62"/>
      <c r="F12" s="62"/>
      <c r="G12" s="62"/>
      <c r="H12" s="62"/>
      <c r="I12" s="62"/>
      <c r="J12" s="60"/>
      <c r="K12" s="62"/>
      <c r="L12" s="62"/>
      <c r="M12" s="62"/>
      <c r="N12" s="62"/>
      <c r="O12" s="63"/>
      <c r="P12" s="49"/>
    </row>
    <row r="13" spans="1:16" ht="14.1" customHeight="1" x14ac:dyDescent="0.2">
      <c r="A13" s="53"/>
      <c r="B13" s="45"/>
      <c r="C13" s="59" t="s">
        <v>20</v>
      </c>
      <c r="D13" s="60"/>
      <c r="E13" s="60"/>
      <c r="F13" s="60"/>
      <c r="G13" s="60"/>
      <c r="H13" s="60"/>
      <c r="I13" s="60"/>
      <c r="J13" s="60"/>
      <c r="K13" s="62"/>
      <c r="L13" s="62"/>
      <c r="M13" s="62"/>
      <c r="N13" s="62"/>
      <c r="O13" s="63"/>
      <c r="P13" s="49"/>
    </row>
    <row r="14" spans="1:16" ht="14.1" customHeight="1" x14ac:dyDescent="0.2">
      <c r="A14" s="53"/>
      <c r="B14" s="45"/>
      <c r="C14" s="59"/>
      <c r="D14" s="60"/>
      <c r="E14" s="60"/>
      <c r="F14" s="60"/>
      <c r="G14" s="60"/>
      <c r="H14" s="60"/>
      <c r="I14" s="60"/>
      <c r="J14" s="60"/>
      <c r="K14" s="62"/>
      <c r="L14" s="62"/>
      <c r="M14" s="62"/>
      <c r="N14" s="62"/>
      <c r="O14" s="63"/>
      <c r="P14" s="49"/>
    </row>
    <row r="15" spans="1:16" ht="14.1" customHeight="1" x14ac:dyDescent="0.2">
      <c r="A15" s="53"/>
      <c r="B15" s="45"/>
      <c r="C15" s="57" t="s">
        <v>25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6"/>
      <c r="P15" s="49"/>
    </row>
    <row r="16" spans="1:16" ht="14.1" customHeight="1" x14ac:dyDescent="0.2">
      <c r="A16" s="53"/>
      <c r="B16" s="45"/>
      <c r="C16" s="69" t="s">
        <v>26</v>
      </c>
      <c r="D16" s="64"/>
      <c r="E16" s="64"/>
      <c r="F16" s="64"/>
      <c r="G16" s="64"/>
      <c r="H16" s="64"/>
      <c r="I16" s="64"/>
      <c r="J16" s="60"/>
      <c r="K16" s="62"/>
      <c r="L16" s="62"/>
      <c r="M16" s="62"/>
      <c r="N16" s="62"/>
      <c r="O16" s="63"/>
      <c r="P16" s="49"/>
    </row>
    <row r="17" spans="1:16" ht="14.1" customHeight="1" x14ac:dyDescent="0.2">
      <c r="A17" s="53"/>
      <c r="B17" s="45"/>
      <c r="C17" s="70" t="s">
        <v>27</v>
      </c>
      <c r="D17" s="60"/>
      <c r="E17" s="60"/>
      <c r="F17" s="60"/>
      <c r="G17" s="60"/>
      <c r="H17" s="60"/>
      <c r="I17" s="60"/>
      <c r="J17" s="60"/>
      <c r="K17" s="62"/>
      <c r="L17" s="62"/>
      <c r="M17" s="62"/>
      <c r="N17" s="62"/>
      <c r="O17" s="63"/>
      <c r="P17" s="49"/>
    </row>
    <row r="18" spans="1:16" ht="14.1" customHeight="1" x14ac:dyDescent="0.2">
      <c r="A18" s="53"/>
      <c r="B18" s="49"/>
      <c r="C18" s="81" t="s">
        <v>29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49"/>
    </row>
    <row r="19" spans="1:16" ht="14.1" customHeight="1" x14ac:dyDescent="0.2">
      <c r="A19" s="53"/>
      <c r="B19" s="49"/>
      <c r="C19" s="70" t="s">
        <v>28</v>
      </c>
      <c r="D19" s="55"/>
      <c r="E19" s="55"/>
      <c r="F19" s="55"/>
      <c r="G19" s="55"/>
      <c r="H19" s="55"/>
      <c r="I19" s="55"/>
      <c r="J19" s="60"/>
      <c r="K19" s="62"/>
      <c r="L19" s="62"/>
      <c r="M19" s="62"/>
      <c r="N19" s="62"/>
      <c r="O19" s="63"/>
      <c r="P19" s="49"/>
    </row>
    <row r="20" spans="1:16" ht="14.1" customHeight="1" x14ac:dyDescent="0.2">
      <c r="A20" s="53"/>
      <c r="B20" s="49"/>
      <c r="P20" s="49"/>
    </row>
    <row r="21" spans="1:16" ht="6" customHeight="1" x14ac:dyDescent="0.2">
      <c r="A21" s="53"/>
      <c r="B21" s="45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  <c r="P21" s="49"/>
    </row>
    <row r="22" spans="1:16" ht="14.1" customHeight="1" thickBot="1" x14ac:dyDescent="0.25"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7"/>
    </row>
    <row r="23" spans="1:16" ht="14.1" customHeight="1" thickTop="1" x14ac:dyDescent="0.2"/>
    <row r="24" spans="1:16" ht="14.1" customHeight="1" x14ac:dyDescent="0.2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ht="14.1" customHeight="1" x14ac:dyDescent="0.25">
      <c r="B25" s="53"/>
      <c r="C25" s="75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14.1" customHeight="1" x14ac:dyDescent="0.2">
      <c r="B26" s="53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53"/>
    </row>
    <row r="27" spans="1:16" ht="14.1" customHeight="1" x14ac:dyDescent="0.2">
      <c r="B27" s="53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53"/>
    </row>
    <row r="28" spans="1:16" ht="14.1" customHeight="1" x14ac:dyDescent="0.2">
      <c r="B28" s="53"/>
      <c r="C28" s="76"/>
      <c r="D28" s="76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53"/>
    </row>
    <row r="29" spans="1:16" x14ac:dyDescent="0.2">
      <c r="B29" s="78"/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1:16" x14ac:dyDescent="0.2">
      <c r="B30" s="78"/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6" x14ac:dyDescent="0.2"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6" x14ac:dyDescent="0.2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3:15" x14ac:dyDescent="0.2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3:15" x14ac:dyDescent="0.2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3:15" x14ac:dyDescent="0.2"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3:15" x14ac:dyDescent="0.2"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3:15" x14ac:dyDescent="0.2"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3:15" x14ac:dyDescent="0.2"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3:15" x14ac:dyDescent="0.2"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3:15" x14ac:dyDescent="0.2"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U53"/>
  <sheetViews>
    <sheetView workbookViewId="0">
      <pane ySplit="1" topLeftCell="A2" activePane="bottomLeft" state="frozen"/>
      <selection pane="bottomLeft" activeCell="T14" sqref="T14"/>
    </sheetView>
  </sheetViews>
  <sheetFormatPr defaultRowHeight="12.75" x14ac:dyDescent="0.2"/>
  <cols>
    <col min="1" max="1" width="10.140625" style="37" customWidth="1"/>
    <col min="2" max="2" width="10.42578125" style="37" customWidth="1"/>
    <col min="3" max="3" width="9.140625" style="34"/>
    <col min="4" max="4" width="10" customWidth="1"/>
    <col min="5" max="5" width="11.85546875" customWidth="1"/>
    <col min="6" max="8" width="9.140625" style="35"/>
    <col min="9" max="9" width="9.5703125" style="35" customWidth="1"/>
    <col min="10" max="10" width="10.7109375" style="35" customWidth="1"/>
    <col min="11" max="11" width="6.42578125" style="36" customWidth="1"/>
    <col min="12" max="13" width="9.85546875" style="35" customWidth="1"/>
    <col min="14" max="16" width="9.85546875" customWidth="1"/>
    <col min="19" max="19" width="15.7109375" bestFit="1" customWidth="1"/>
  </cols>
  <sheetData>
    <row r="1" spans="1:21" s="6" customFormat="1" ht="21.6" customHeight="1" thickBot="1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2" t="s">
        <v>10</v>
      </c>
      <c r="L1" s="4" t="s">
        <v>11</v>
      </c>
      <c r="M1" s="5" t="s">
        <v>12</v>
      </c>
      <c r="N1" s="97" t="s">
        <v>16</v>
      </c>
      <c r="O1" s="2" t="s">
        <v>14</v>
      </c>
      <c r="P1" s="98" t="s">
        <v>15</v>
      </c>
      <c r="Q1" s="39"/>
    </row>
    <row r="2" spans="1:21" ht="13.5" thickBot="1" x14ac:dyDescent="0.25">
      <c r="A2" s="7">
        <v>0</v>
      </c>
      <c r="B2" s="7">
        <v>0</v>
      </c>
      <c r="C2" s="8"/>
      <c r="D2" s="9"/>
      <c r="E2" s="9"/>
      <c r="F2" s="10"/>
      <c r="G2" s="10"/>
      <c r="H2" s="10"/>
      <c r="I2" s="10"/>
      <c r="J2" s="10"/>
      <c r="K2" s="11">
        <v>0</v>
      </c>
      <c r="L2" s="10"/>
      <c r="M2" s="12"/>
      <c r="N2" s="11">
        <f xml:space="preserve"> COUNT(B3:B52)</f>
        <v>0</v>
      </c>
      <c r="O2" s="13"/>
      <c r="P2" s="10"/>
      <c r="Q2" s="40"/>
    </row>
    <row r="3" spans="1:21" x14ac:dyDescent="0.2">
      <c r="A3" s="14"/>
      <c r="B3" s="14"/>
      <c r="C3" s="15" t="str">
        <f>IF(ISNUMBER(A3),COUNTIF($B$3:$B$52,CONCATENATE("&lt;=",A3)),"Pc=&gt;Sc")</f>
        <v>Pc=&gt;Sc</v>
      </c>
      <c r="D3" s="16" t="str">
        <f ca="1">IF(ISNUMBER(A3),A3-OFFSET($B$3,C3-1,0),"    NUM")</f>
        <v xml:space="preserve">    NUM</v>
      </c>
      <c r="E3" s="16" t="str">
        <f ca="1">IF(ISNUMBER(A3),OFFSET($B$3,C3,0)-OFFSET($B$3,C3-1,0),"     DENOM")</f>
        <v xml:space="preserve">     DENOM</v>
      </c>
      <c r="F3" s="17" t="str">
        <f>IF(ISNUMBER(A3),IF(E3 = 0,0,D3/E3)," InterpVal")</f>
        <v xml:space="preserve"> InterpVal</v>
      </c>
      <c r="G3" s="18" t="str">
        <f t="shared" ref="G3:G52" si="0">IF(ISNUMBER(A3),IF($B$53&gt;1, "  ERROR",C3+F3),"  EScum")</f>
        <v xml:space="preserve">  EScum</v>
      </c>
      <c r="H3" s="18" t="str">
        <f>IF(ISNUMBER(A3),IF($B$53&gt;1, "  ERROR",G3),"   ESmo")</f>
        <v xml:space="preserve">   ESmo</v>
      </c>
      <c r="I3" s="19" t="str">
        <f t="shared" ref="I3:I52" si="1">IF(ISNUMBER(A3),IF($B$53&gt;1, "  ERROR",H3/1),"  SPI(t)mo")</f>
        <v xml:space="preserve">  SPI(t)mo</v>
      </c>
      <c r="J3" s="19" t="str">
        <f t="shared" ref="J3:J52" si="2">IF(ISNUMBER(A3),IF($B$53&gt;1, "   ERROR",G3/K3),"  SPI(t)cum")</f>
        <v xml:space="preserve">  SPI(t)cum</v>
      </c>
      <c r="K3" s="20" t="str">
        <f>IF(ISNUMBER(A3),K2 + 1,  "AT")</f>
        <v>AT</v>
      </c>
      <c r="L3" s="19" t="str">
        <f>IF(ISNUMBER(A3),IF($B$53&gt;1, "   ERROR",H3 - 1),"  SV(t)mo")</f>
        <v xml:space="preserve">  SV(t)mo</v>
      </c>
      <c r="M3" s="21" t="str">
        <f>IF(ISNUMBER(A3),IF($B$53&gt;1, "   ERROR",G3 - K3)," SV(t)cum")</f>
        <v xml:space="preserve"> SV(t)cum</v>
      </c>
      <c r="N3" s="22"/>
      <c r="O3" s="23" t="str">
        <f xml:space="preserve"> IF(ISNUMBER(G3), $O$2 + K3, "AT-RP")</f>
        <v>AT-RP</v>
      </c>
      <c r="P3" s="38" t="str">
        <f xml:space="preserve"> IF(ISNUMBER(G3), $O$2 + ($N$2/$J3), " IEAC(t)RP")</f>
        <v xml:space="preserve"> IEAC(t)RP</v>
      </c>
      <c r="Q3" s="41"/>
      <c r="R3" s="96"/>
      <c r="S3" s="96"/>
      <c r="U3" s="96"/>
    </row>
    <row r="4" spans="1:21" x14ac:dyDescent="0.2">
      <c r="A4" s="14"/>
      <c r="B4" s="14"/>
      <c r="C4" s="25" t="str">
        <f t="shared" ref="C4:C52" si="3">IF(ISNUMBER(A4),COUNTIF($B$3:$B$52,CONCATENATE("&lt;=",A4)),"Pc=&gt;Sc")</f>
        <v>Pc=&gt;Sc</v>
      </c>
      <c r="D4" s="26" t="str">
        <f t="shared" ref="D4:D52" ca="1" si="4">IF(ISNUMBER(A4),A4-OFFSET($B$3,C4-1,0),"    NUM")</f>
        <v xml:space="preserve">    NUM</v>
      </c>
      <c r="E4" s="26" t="str">
        <f t="shared" ref="E4:E52" ca="1" si="5">IF(ISNUMBER(A4),OFFSET($B$3,C4,0)-OFFSET($B$3,C4-1,0),"     DENOM")</f>
        <v xml:space="preserve">     DENOM</v>
      </c>
      <c r="F4" s="27" t="str">
        <f t="shared" ref="F4:F52" si="6">IF(ISNUMBER(A4),IF(E4 = 0,0,D4/E4)," InterpVal")</f>
        <v xml:space="preserve"> InterpVal</v>
      </c>
      <c r="G4" s="28" t="str">
        <f t="shared" si="0"/>
        <v xml:space="preserve">  EScum</v>
      </c>
      <c r="H4" s="28" t="str">
        <f>IF(ISNUMBER(A4),IF($B$53&gt;1,"  ERROR",G4-G3),"   ESmo")</f>
        <v xml:space="preserve">   ESmo</v>
      </c>
      <c r="I4" s="29" t="str">
        <f t="shared" si="1"/>
        <v xml:space="preserve">  SPI(t)mo</v>
      </c>
      <c r="J4" s="29" t="str">
        <f t="shared" si="2"/>
        <v xml:space="preserve">  SPI(t)cum</v>
      </c>
      <c r="K4" s="30" t="str">
        <f t="shared" ref="K4:K52" si="7">IF(ISNUMBER(A4),K3 + 1,  "AT")</f>
        <v>AT</v>
      </c>
      <c r="L4" s="29" t="str">
        <f>IF(ISNUMBER(A4),IF($B$53&gt;1, "   ERROR",H4 - 1),"  SV(t)mo")</f>
        <v xml:space="preserve">  SV(t)mo</v>
      </c>
      <c r="M4" s="31" t="str">
        <f>IF(ISNUMBER(A4),IF($B$53&gt;1, "   ERROR",G4 - K4)," SV(t)cum")</f>
        <v xml:space="preserve"> SV(t)cum</v>
      </c>
      <c r="N4" s="22"/>
      <c r="O4" s="23" t="str">
        <f t="shared" ref="O4:O52" si="8" xml:space="preserve"> IF(ISNUMBER(G4), $O$2 + K4, "AT-RP")</f>
        <v>AT-RP</v>
      </c>
      <c r="P4" s="38" t="str">
        <f t="shared" ref="P4:P52" si="9" xml:space="preserve"> IF(ISNUMBER(G4), $O$2 + ($N$2/$J4), " IEAC(t)RP")</f>
        <v xml:space="preserve"> IEAC(t)RP</v>
      </c>
      <c r="Q4" s="41"/>
      <c r="R4" s="96"/>
      <c r="S4" s="96"/>
      <c r="U4" s="96"/>
    </row>
    <row r="5" spans="1:21" x14ac:dyDescent="0.2">
      <c r="A5" s="14"/>
      <c r="B5" s="14"/>
      <c r="C5" s="25" t="str">
        <f t="shared" si="3"/>
        <v>Pc=&gt;Sc</v>
      </c>
      <c r="D5" s="26" t="str">
        <f t="shared" ca="1" si="4"/>
        <v xml:space="preserve">    NUM</v>
      </c>
      <c r="E5" s="26" t="str">
        <f t="shared" ca="1" si="5"/>
        <v xml:space="preserve">     DENOM</v>
      </c>
      <c r="F5" s="27" t="str">
        <f t="shared" si="6"/>
        <v xml:space="preserve"> InterpVal</v>
      </c>
      <c r="G5" s="28" t="str">
        <f t="shared" si="0"/>
        <v xml:space="preserve">  EScum</v>
      </c>
      <c r="H5" s="28" t="str">
        <f t="shared" ref="H5:H52" si="10">IF(ISNUMBER(A5),IF($B$53&gt;1,"  ERROR",G5-G4),"   ESmo")</f>
        <v xml:space="preserve">   ESmo</v>
      </c>
      <c r="I5" s="29" t="str">
        <f t="shared" si="1"/>
        <v xml:space="preserve">  SPI(t)mo</v>
      </c>
      <c r="J5" s="29" t="str">
        <f t="shared" si="2"/>
        <v xml:space="preserve">  SPI(t)cum</v>
      </c>
      <c r="K5" s="30" t="str">
        <f t="shared" si="7"/>
        <v>AT</v>
      </c>
      <c r="L5" s="29" t="str">
        <f t="shared" ref="L5:L52" si="11">IF(ISNUMBER(A5),IF($B$53&gt;1, "   ERROR",H5 - 1),"  SV(t)mo")</f>
        <v xml:space="preserve">  SV(t)mo</v>
      </c>
      <c r="M5" s="31" t="str">
        <f t="shared" ref="M5:M52" si="12">IF(ISNUMBER(A5),IF($B$53&gt;1, "   ERROR",G5 - K5)," SV(t)cum")</f>
        <v xml:space="preserve"> SV(t)cum</v>
      </c>
      <c r="N5" s="22"/>
      <c r="O5" s="23" t="str">
        <f t="shared" si="8"/>
        <v>AT-RP</v>
      </c>
      <c r="P5" s="38" t="str">
        <f t="shared" si="9"/>
        <v xml:space="preserve"> IEAC(t)RP</v>
      </c>
      <c r="Q5" s="41"/>
      <c r="R5" s="96"/>
      <c r="S5" s="96"/>
      <c r="U5" s="96"/>
    </row>
    <row r="6" spans="1:21" x14ac:dyDescent="0.2">
      <c r="A6" s="14"/>
      <c r="B6" s="14"/>
      <c r="C6" s="25" t="str">
        <f t="shared" si="3"/>
        <v>Pc=&gt;Sc</v>
      </c>
      <c r="D6" s="26" t="str">
        <f t="shared" ca="1" si="4"/>
        <v xml:space="preserve">    NUM</v>
      </c>
      <c r="E6" s="26" t="str">
        <f t="shared" ca="1" si="5"/>
        <v xml:space="preserve">     DENOM</v>
      </c>
      <c r="F6" s="27" t="str">
        <f t="shared" si="6"/>
        <v xml:space="preserve"> InterpVal</v>
      </c>
      <c r="G6" s="28" t="str">
        <f t="shared" si="0"/>
        <v xml:space="preserve">  EScum</v>
      </c>
      <c r="H6" s="28" t="str">
        <f t="shared" si="10"/>
        <v xml:space="preserve">   ESmo</v>
      </c>
      <c r="I6" s="29" t="str">
        <f t="shared" si="1"/>
        <v xml:space="preserve">  SPI(t)mo</v>
      </c>
      <c r="J6" s="29" t="str">
        <f t="shared" si="2"/>
        <v xml:space="preserve">  SPI(t)cum</v>
      </c>
      <c r="K6" s="30" t="str">
        <f t="shared" si="7"/>
        <v>AT</v>
      </c>
      <c r="L6" s="29" t="str">
        <f t="shared" si="11"/>
        <v xml:space="preserve">  SV(t)mo</v>
      </c>
      <c r="M6" s="31" t="str">
        <f t="shared" si="12"/>
        <v xml:space="preserve"> SV(t)cum</v>
      </c>
      <c r="N6" s="22"/>
      <c r="O6" s="23" t="str">
        <f t="shared" si="8"/>
        <v>AT-RP</v>
      </c>
      <c r="P6" s="38" t="str">
        <f t="shared" si="9"/>
        <v xml:space="preserve"> IEAC(t)RP</v>
      </c>
      <c r="Q6" s="41"/>
      <c r="R6" s="96"/>
      <c r="S6" s="96"/>
      <c r="U6" s="96"/>
    </row>
    <row r="7" spans="1:21" x14ac:dyDescent="0.2">
      <c r="A7" s="14"/>
      <c r="B7" s="14"/>
      <c r="C7" s="25" t="str">
        <f t="shared" si="3"/>
        <v>Pc=&gt;Sc</v>
      </c>
      <c r="D7" s="26" t="str">
        <f t="shared" ca="1" si="4"/>
        <v xml:space="preserve">    NUM</v>
      </c>
      <c r="E7" s="26" t="str">
        <f t="shared" ca="1" si="5"/>
        <v xml:space="preserve">     DENOM</v>
      </c>
      <c r="F7" s="27" t="str">
        <f t="shared" si="6"/>
        <v xml:space="preserve"> InterpVal</v>
      </c>
      <c r="G7" s="28" t="str">
        <f t="shared" si="0"/>
        <v xml:space="preserve">  EScum</v>
      </c>
      <c r="H7" s="28" t="str">
        <f t="shared" si="10"/>
        <v xml:space="preserve">   ESmo</v>
      </c>
      <c r="I7" s="29" t="str">
        <f t="shared" si="1"/>
        <v xml:space="preserve">  SPI(t)mo</v>
      </c>
      <c r="J7" s="29" t="str">
        <f t="shared" si="2"/>
        <v xml:space="preserve">  SPI(t)cum</v>
      </c>
      <c r="K7" s="30" t="str">
        <f t="shared" si="7"/>
        <v>AT</v>
      </c>
      <c r="L7" s="29" t="str">
        <f t="shared" si="11"/>
        <v xml:space="preserve">  SV(t)mo</v>
      </c>
      <c r="M7" s="31" t="str">
        <f t="shared" si="12"/>
        <v xml:space="preserve"> SV(t)cum</v>
      </c>
      <c r="N7" s="22"/>
      <c r="O7" s="23" t="str">
        <f t="shared" si="8"/>
        <v>AT-RP</v>
      </c>
      <c r="P7" s="38" t="str">
        <f t="shared" si="9"/>
        <v xml:space="preserve"> IEAC(t)RP</v>
      </c>
      <c r="Q7" s="41"/>
      <c r="R7" s="96"/>
      <c r="S7" s="96"/>
      <c r="U7" s="96"/>
    </row>
    <row r="8" spans="1:21" x14ac:dyDescent="0.2">
      <c r="A8" s="14"/>
      <c r="B8" s="14"/>
      <c r="C8" s="25" t="str">
        <f t="shared" si="3"/>
        <v>Pc=&gt;Sc</v>
      </c>
      <c r="D8" s="26" t="str">
        <f t="shared" ca="1" si="4"/>
        <v xml:space="preserve">    NUM</v>
      </c>
      <c r="E8" s="26" t="str">
        <f t="shared" ca="1" si="5"/>
        <v xml:space="preserve">     DENOM</v>
      </c>
      <c r="F8" s="27" t="str">
        <f t="shared" si="6"/>
        <v xml:space="preserve"> InterpVal</v>
      </c>
      <c r="G8" s="28" t="str">
        <f t="shared" si="0"/>
        <v xml:space="preserve">  EScum</v>
      </c>
      <c r="H8" s="28" t="str">
        <f t="shared" si="10"/>
        <v xml:space="preserve">   ESmo</v>
      </c>
      <c r="I8" s="29" t="str">
        <f t="shared" si="1"/>
        <v xml:space="preserve">  SPI(t)mo</v>
      </c>
      <c r="J8" s="29" t="str">
        <f t="shared" si="2"/>
        <v xml:space="preserve">  SPI(t)cum</v>
      </c>
      <c r="K8" s="30" t="str">
        <f t="shared" si="7"/>
        <v>AT</v>
      </c>
      <c r="L8" s="29" t="str">
        <f t="shared" si="11"/>
        <v xml:space="preserve">  SV(t)mo</v>
      </c>
      <c r="M8" s="31" t="str">
        <f t="shared" si="12"/>
        <v xml:space="preserve"> SV(t)cum</v>
      </c>
      <c r="N8" s="22"/>
      <c r="O8" s="23" t="str">
        <f t="shared" si="8"/>
        <v>AT-RP</v>
      </c>
      <c r="P8" s="38" t="str">
        <f t="shared" si="9"/>
        <v xml:space="preserve"> IEAC(t)RP</v>
      </c>
      <c r="Q8" s="41"/>
      <c r="R8" s="96"/>
      <c r="S8" s="96"/>
      <c r="U8" s="96"/>
    </row>
    <row r="9" spans="1:21" x14ac:dyDescent="0.2">
      <c r="A9" s="14"/>
      <c r="B9" s="14"/>
      <c r="C9" s="25" t="str">
        <f t="shared" si="3"/>
        <v>Pc=&gt;Sc</v>
      </c>
      <c r="D9" s="26" t="str">
        <f t="shared" ca="1" si="4"/>
        <v xml:space="preserve">    NUM</v>
      </c>
      <c r="E9" s="26" t="str">
        <f t="shared" ca="1" si="5"/>
        <v xml:space="preserve">     DENOM</v>
      </c>
      <c r="F9" s="27" t="str">
        <f t="shared" si="6"/>
        <v xml:space="preserve"> InterpVal</v>
      </c>
      <c r="G9" s="28" t="str">
        <f t="shared" si="0"/>
        <v xml:space="preserve">  EScum</v>
      </c>
      <c r="H9" s="28" t="str">
        <f t="shared" si="10"/>
        <v xml:space="preserve">   ESmo</v>
      </c>
      <c r="I9" s="29" t="str">
        <f t="shared" si="1"/>
        <v xml:space="preserve">  SPI(t)mo</v>
      </c>
      <c r="J9" s="29" t="str">
        <f t="shared" si="2"/>
        <v xml:space="preserve">  SPI(t)cum</v>
      </c>
      <c r="K9" s="30" t="str">
        <f t="shared" si="7"/>
        <v>AT</v>
      </c>
      <c r="L9" s="29" t="str">
        <f t="shared" si="11"/>
        <v xml:space="preserve">  SV(t)mo</v>
      </c>
      <c r="M9" s="31" t="str">
        <f t="shared" si="12"/>
        <v xml:space="preserve"> SV(t)cum</v>
      </c>
      <c r="N9" s="22"/>
      <c r="O9" s="23" t="str">
        <f t="shared" si="8"/>
        <v>AT-RP</v>
      </c>
      <c r="P9" s="38" t="str">
        <f t="shared" si="9"/>
        <v xml:space="preserve"> IEAC(t)RP</v>
      </c>
      <c r="Q9" s="41"/>
      <c r="R9" s="96"/>
      <c r="S9" s="96"/>
      <c r="U9" s="96"/>
    </row>
    <row r="10" spans="1:21" x14ac:dyDescent="0.2">
      <c r="A10" s="14"/>
      <c r="B10" s="14"/>
      <c r="C10" s="25" t="str">
        <f t="shared" si="3"/>
        <v>Pc=&gt;Sc</v>
      </c>
      <c r="D10" s="26" t="str">
        <f t="shared" ca="1" si="4"/>
        <v xml:space="preserve">    NUM</v>
      </c>
      <c r="E10" s="26" t="str">
        <f t="shared" ca="1" si="5"/>
        <v xml:space="preserve">     DENOM</v>
      </c>
      <c r="F10" s="27" t="str">
        <f t="shared" si="6"/>
        <v xml:space="preserve"> InterpVal</v>
      </c>
      <c r="G10" s="28" t="str">
        <f t="shared" si="0"/>
        <v xml:space="preserve">  EScum</v>
      </c>
      <c r="H10" s="28" t="str">
        <f t="shared" si="10"/>
        <v xml:space="preserve">   ESmo</v>
      </c>
      <c r="I10" s="29" t="str">
        <f t="shared" si="1"/>
        <v xml:space="preserve">  SPI(t)mo</v>
      </c>
      <c r="J10" s="29" t="str">
        <f t="shared" si="2"/>
        <v xml:space="preserve">  SPI(t)cum</v>
      </c>
      <c r="K10" s="30" t="str">
        <f t="shared" si="7"/>
        <v>AT</v>
      </c>
      <c r="L10" s="29" t="str">
        <f t="shared" si="11"/>
        <v xml:space="preserve">  SV(t)mo</v>
      </c>
      <c r="M10" s="31" t="str">
        <f t="shared" si="12"/>
        <v xml:space="preserve"> SV(t)cum</v>
      </c>
      <c r="N10" s="22"/>
      <c r="O10" s="23" t="str">
        <f t="shared" si="8"/>
        <v>AT-RP</v>
      </c>
      <c r="P10" s="38" t="str">
        <f t="shared" si="9"/>
        <v xml:space="preserve"> IEAC(t)RP</v>
      </c>
      <c r="Q10" s="41"/>
      <c r="R10" s="96"/>
      <c r="S10" s="96"/>
      <c r="U10" s="96"/>
    </row>
    <row r="11" spans="1:21" x14ac:dyDescent="0.2">
      <c r="A11" s="14"/>
      <c r="B11" s="14"/>
      <c r="C11" s="25" t="str">
        <f t="shared" si="3"/>
        <v>Pc=&gt;Sc</v>
      </c>
      <c r="D11" s="26" t="str">
        <f t="shared" ca="1" si="4"/>
        <v xml:space="preserve">    NUM</v>
      </c>
      <c r="E11" s="26" t="str">
        <f t="shared" ca="1" si="5"/>
        <v xml:space="preserve">     DENOM</v>
      </c>
      <c r="F11" s="27" t="str">
        <f t="shared" si="6"/>
        <v xml:space="preserve"> InterpVal</v>
      </c>
      <c r="G11" s="28" t="str">
        <f t="shared" si="0"/>
        <v xml:space="preserve">  EScum</v>
      </c>
      <c r="H11" s="28" t="str">
        <f t="shared" si="10"/>
        <v xml:space="preserve">   ESmo</v>
      </c>
      <c r="I11" s="29" t="str">
        <f t="shared" si="1"/>
        <v xml:space="preserve">  SPI(t)mo</v>
      </c>
      <c r="J11" s="29" t="str">
        <f t="shared" si="2"/>
        <v xml:space="preserve">  SPI(t)cum</v>
      </c>
      <c r="K11" s="30" t="str">
        <f t="shared" si="7"/>
        <v>AT</v>
      </c>
      <c r="L11" s="29" t="str">
        <f t="shared" si="11"/>
        <v xml:space="preserve">  SV(t)mo</v>
      </c>
      <c r="M11" s="31" t="str">
        <f t="shared" si="12"/>
        <v xml:space="preserve"> SV(t)cum</v>
      </c>
      <c r="N11" s="22"/>
      <c r="O11" s="23" t="str">
        <f t="shared" si="8"/>
        <v>AT-RP</v>
      </c>
      <c r="P11" s="38" t="str">
        <f t="shared" si="9"/>
        <v xml:space="preserve"> IEAC(t)RP</v>
      </c>
      <c r="Q11" s="41"/>
      <c r="R11" s="96"/>
      <c r="S11" s="96"/>
      <c r="U11" s="96"/>
    </row>
    <row r="12" spans="1:21" x14ac:dyDescent="0.2">
      <c r="A12" s="14"/>
      <c r="B12" s="14"/>
      <c r="C12" s="25" t="str">
        <f t="shared" si="3"/>
        <v>Pc=&gt;Sc</v>
      </c>
      <c r="D12" s="26" t="str">
        <f t="shared" ca="1" si="4"/>
        <v xml:space="preserve">    NUM</v>
      </c>
      <c r="E12" s="26" t="str">
        <f t="shared" ca="1" si="5"/>
        <v xml:space="preserve">     DENOM</v>
      </c>
      <c r="F12" s="27" t="str">
        <f t="shared" si="6"/>
        <v xml:space="preserve"> InterpVal</v>
      </c>
      <c r="G12" s="28" t="str">
        <f t="shared" si="0"/>
        <v xml:space="preserve">  EScum</v>
      </c>
      <c r="H12" s="28" t="str">
        <f t="shared" si="10"/>
        <v xml:space="preserve">   ESmo</v>
      </c>
      <c r="I12" s="29" t="str">
        <f t="shared" si="1"/>
        <v xml:space="preserve">  SPI(t)mo</v>
      </c>
      <c r="J12" s="29" t="str">
        <f t="shared" si="2"/>
        <v xml:space="preserve">  SPI(t)cum</v>
      </c>
      <c r="K12" s="30" t="str">
        <f t="shared" si="7"/>
        <v>AT</v>
      </c>
      <c r="L12" s="29" t="str">
        <f t="shared" si="11"/>
        <v xml:space="preserve">  SV(t)mo</v>
      </c>
      <c r="M12" s="31" t="str">
        <f t="shared" si="12"/>
        <v xml:space="preserve"> SV(t)cum</v>
      </c>
      <c r="N12" s="22"/>
      <c r="O12" s="23" t="str">
        <f t="shared" si="8"/>
        <v>AT-RP</v>
      </c>
      <c r="P12" s="38" t="str">
        <f t="shared" si="9"/>
        <v xml:space="preserve"> IEAC(t)RP</v>
      </c>
      <c r="Q12" s="41"/>
      <c r="R12" s="96"/>
      <c r="S12" s="96"/>
      <c r="U12" s="96"/>
    </row>
    <row r="13" spans="1:21" x14ac:dyDescent="0.2">
      <c r="A13" s="14"/>
      <c r="B13" s="14"/>
      <c r="C13" s="25" t="str">
        <f t="shared" si="3"/>
        <v>Pc=&gt;Sc</v>
      </c>
      <c r="D13" s="26" t="str">
        <f t="shared" ca="1" si="4"/>
        <v xml:space="preserve">    NUM</v>
      </c>
      <c r="E13" s="26" t="str">
        <f t="shared" ca="1" si="5"/>
        <v xml:space="preserve">     DENOM</v>
      </c>
      <c r="F13" s="27" t="str">
        <f t="shared" si="6"/>
        <v xml:space="preserve"> InterpVal</v>
      </c>
      <c r="G13" s="28" t="str">
        <f t="shared" si="0"/>
        <v xml:space="preserve">  EScum</v>
      </c>
      <c r="H13" s="28" t="str">
        <f t="shared" si="10"/>
        <v xml:space="preserve">   ESmo</v>
      </c>
      <c r="I13" s="29" t="str">
        <f t="shared" si="1"/>
        <v xml:space="preserve">  SPI(t)mo</v>
      </c>
      <c r="J13" s="29" t="str">
        <f t="shared" si="2"/>
        <v xml:space="preserve">  SPI(t)cum</v>
      </c>
      <c r="K13" s="30" t="str">
        <f t="shared" si="7"/>
        <v>AT</v>
      </c>
      <c r="L13" s="29" t="str">
        <f t="shared" si="11"/>
        <v xml:space="preserve">  SV(t)mo</v>
      </c>
      <c r="M13" s="31" t="str">
        <f t="shared" si="12"/>
        <v xml:space="preserve"> SV(t)cum</v>
      </c>
      <c r="N13" s="22"/>
      <c r="O13" s="23" t="str">
        <f t="shared" si="8"/>
        <v>AT-RP</v>
      </c>
      <c r="P13" s="38" t="str">
        <f t="shared" si="9"/>
        <v xml:space="preserve"> IEAC(t)RP</v>
      </c>
      <c r="Q13" s="41"/>
      <c r="R13" s="96"/>
      <c r="S13" s="96"/>
      <c r="U13" s="96"/>
    </row>
    <row r="14" spans="1:21" x14ac:dyDescent="0.2">
      <c r="A14" s="14"/>
      <c r="B14" s="14"/>
      <c r="C14" s="25" t="str">
        <f t="shared" si="3"/>
        <v>Pc=&gt;Sc</v>
      </c>
      <c r="D14" s="26" t="str">
        <f t="shared" ca="1" si="4"/>
        <v xml:space="preserve">    NUM</v>
      </c>
      <c r="E14" s="26" t="str">
        <f t="shared" ca="1" si="5"/>
        <v xml:space="preserve">     DENOM</v>
      </c>
      <c r="F14" s="27" t="str">
        <f t="shared" si="6"/>
        <v xml:space="preserve"> InterpVal</v>
      </c>
      <c r="G14" s="28" t="str">
        <f t="shared" si="0"/>
        <v xml:space="preserve">  EScum</v>
      </c>
      <c r="H14" s="28" t="str">
        <f t="shared" si="10"/>
        <v xml:space="preserve">   ESmo</v>
      </c>
      <c r="I14" s="29" t="str">
        <f t="shared" si="1"/>
        <v xml:space="preserve">  SPI(t)mo</v>
      </c>
      <c r="J14" s="29" t="str">
        <f t="shared" si="2"/>
        <v xml:space="preserve">  SPI(t)cum</v>
      </c>
      <c r="K14" s="30" t="str">
        <f t="shared" si="7"/>
        <v>AT</v>
      </c>
      <c r="L14" s="29" t="str">
        <f t="shared" si="11"/>
        <v xml:space="preserve">  SV(t)mo</v>
      </c>
      <c r="M14" s="31" t="str">
        <f t="shared" si="12"/>
        <v xml:space="preserve"> SV(t)cum</v>
      </c>
      <c r="N14" s="22"/>
      <c r="O14" s="23" t="str">
        <f t="shared" si="8"/>
        <v>AT-RP</v>
      </c>
      <c r="P14" s="38" t="str">
        <f t="shared" si="9"/>
        <v xml:space="preserve"> IEAC(t)RP</v>
      </c>
      <c r="Q14" s="41"/>
      <c r="R14" s="96"/>
      <c r="S14" s="96"/>
      <c r="U14" s="96"/>
    </row>
    <row r="15" spans="1:21" x14ac:dyDescent="0.2">
      <c r="A15" s="14"/>
      <c r="B15" s="14"/>
      <c r="C15" s="25" t="str">
        <f t="shared" si="3"/>
        <v>Pc=&gt;Sc</v>
      </c>
      <c r="D15" s="26" t="str">
        <f t="shared" ca="1" si="4"/>
        <v xml:space="preserve">    NUM</v>
      </c>
      <c r="E15" s="26" t="str">
        <f t="shared" ca="1" si="5"/>
        <v xml:space="preserve">     DENOM</v>
      </c>
      <c r="F15" s="27" t="str">
        <f t="shared" si="6"/>
        <v xml:space="preserve"> InterpVal</v>
      </c>
      <c r="G15" s="28" t="str">
        <f t="shared" si="0"/>
        <v xml:space="preserve">  EScum</v>
      </c>
      <c r="H15" s="28" t="str">
        <f t="shared" si="10"/>
        <v xml:space="preserve">   ESmo</v>
      </c>
      <c r="I15" s="29" t="str">
        <f t="shared" si="1"/>
        <v xml:space="preserve">  SPI(t)mo</v>
      </c>
      <c r="J15" s="29" t="str">
        <f t="shared" si="2"/>
        <v xml:space="preserve">  SPI(t)cum</v>
      </c>
      <c r="K15" s="30" t="str">
        <f t="shared" si="7"/>
        <v>AT</v>
      </c>
      <c r="L15" s="29" t="str">
        <f t="shared" si="11"/>
        <v xml:space="preserve">  SV(t)mo</v>
      </c>
      <c r="M15" s="31" t="str">
        <f t="shared" si="12"/>
        <v xml:space="preserve"> SV(t)cum</v>
      </c>
      <c r="N15" s="22"/>
      <c r="O15" s="23" t="str">
        <f t="shared" si="8"/>
        <v>AT-RP</v>
      </c>
      <c r="P15" s="38" t="str">
        <f t="shared" si="9"/>
        <v xml:space="preserve"> IEAC(t)RP</v>
      </c>
      <c r="Q15" s="41"/>
      <c r="R15" s="96"/>
      <c r="S15" s="96"/>
      <c r="U15" s="96"/>
    </row>
    <row r="16" spans="1:21" x14ac:dyDescent="0.2">
      <c r="A16" s="14"/>
      <c r="B16" s="14"/>
      <c r="C16" s="25" t="str">
        <f t="shared" si="3"/>
        <v>Pc=&gt;Sc</v>
      </c>
      <c r="D16" s="26" t="str">
        <f t="shared" ca="1" si="4"/>
        <v xml:space="preserve">    NUM</v>
      </c>
      <c r="E16" s="26" t="str">
        <f t="shared" ca="1" si="5"/>
        <v xml:space="preserve">     DENOM</v>
      </c>
      <c r="F16" s="27" t="str">
        <f t="shared" si="6"/>
        <v xml:space="preserve"> InterpVal</v>
      </c>
      <c r="G16" s="28" t="str">
        <f t="shared" si="0"/>
        <v xml:space="preserve">  EScum</v>
      </c>
      <c r="H16" s="28" t="str">
        <f t="shared" si="10"/>
        <v xml:space="preserve">   ESmo</v>
      </c>
      <c r="I16" s="29" t="str">
        <f t="shared" si="1"/>
        <v xml:space="preserve">  SPI(t)mo</v>
      </c>
      <c r="J16" s="29" t="str">
        <f t="shared" si="2"/>
        <v xml:space="preserve">  SPI(t)cum</v>
      </c>
      <c r="K16" s="30" t="str">
        <f t="shared" si="7"/>
        <v>AT</v>
      </c>
      <c r="L16" s="29" t="str">
        <f t="shared" si="11"/>
        <v xml:space="preserve">  SV(t)mo</v>
      </c>
      <c r="M16" s="31" t="str">
        <f t="shared" si="12"/>
        <v xml:space="preserve"> SV(t)cum</v>
      </c>
      <c r="N16" s="22"/>
      <c r="O16" s="23" t="str">
        <f t="shared" si="8"/>
        <v>AT-RP</v>
      </c>
      <c r="P16" s="38" t="str">
        <f t="shared" si="9"/>
        <v xml:space="preserve"> IEAC(t)RP</v>
      </c>
      <c r="Q16" s="41"/>
      <c r="R16" s="96"/>
      <c r="S16" s="96"/>
      <c r="U16" s="96"/>
    </row>
    <row r="17" spans="1:21" x14ac:dyDescent="0.2">
      <c r="A17" s="14"/>
      <c r="B17" s="14"/>
      <c r="C17" s="25" t="str">
        <f t="shared" si="3"/>
        <v>Pc=&gt;Sc</v>
      </c>
      <c r="D17" s="26" t="str">
        <f t="shared" ca="1" si="4"/>
        <v xml:space="preserve">    NUM</v>
      </c>
      <c r="E17" s="26" t="str">
        <f t="shared" ca="1" si="5"/>
        <v xml:space="preserve">     DENOM</v>
      </c>
      <c r="F17" s="27" t="str">
        <f t="shared" si="6"/>
        <v xml:space="preserve"> InterpVal</v>
      </c>
      <c r="G17" s="28" t="str">
        <f t="shared" si="0"/>
        <v xml:space="preserve">  EScum</v>
      </c>
      <c r="H17" s="28" t="str">
        <f t="shared" si="10"/>
        <v xml:space="preserve">   ESmo</v>
      </c>
      <c r="I17" s="29" t="str">
        <f t="shared" si="1"/>
        <v xml:space="preserve">  SPI(t)mo</v>
      </c>
      <c r="J17" s="29" t="str">
        <f t="shared" si="2"/>
        <v xml:space="preserve">  SPI(t)cum</v>
      </c>
      <c r="K17" s="30" t="str">
        <f t="shared" si="7"/>
        <v>AT</v>
      </c>
      <c r="L17" s="29" t="str">
        <f t="shared" si="11"/>
        <v xml:space="preserve">  SV(t)mo</v>
      </c>
      <c r="M17" s="31" t="str">
        <f t="shared" si="12"/>
        <v xml:space="preserve"> SV(t)cum</v>
      </c>
      <c r="N17" s="22"/>
      <c r="O17" s="23" t="str">
        <f t="shared" si="8"/>
        <v>AT-RP</v>
      </c>
      <c r="P17" s="38" t="str">
        <f t="shared" si="9"/>
        <v xml:space="preserve"> IEAC(t)RP</v>
      </c>
      <c r="Q17" s="41"/>
      <c r="R17" s="96"/>
      <c r="S17" s="96"/>
      <c r="U17" s="96"/>
    </row>
    <row r="18" spans="1:21" x14ac:dyDescent="0.2">
      <c r="A18" s="14"/>
      <c r="B18" s="14"/>
      <c r="C18" s="25" t="str">
        <f t="shared" si="3"/>
        <v>Pc=&gt;Sc</v>
      </c>
      <c r="D18" s="26" t="str">
        <f t="shared" ca="1" si="4"/>
        <v xml:space="preserve">    NUM</v>
      </c>
      <c r="E18" s="26" t="str">
        <f t="shared" ca="1" si="5"/>
        <v xml:space="preserve">     DENOM</v>
      </c>
      <c r="F18" s="27" t="str">
        <f t="shared" si="6"/>
        <v xml:space="preserve"> InterpVal</v>
      </c>
      <c r="G18" s="28" t="str">
        <f t="shared" si="0"/>
        <v xml:space="preserve">  EScum</v>
      </c>
      <c r="H18" s="28" t="str">
        <f t="shared" si="10"/>
        <v xml:space="preserve">   ESmo</v>
      </c>
      <c r="I18" s="29" t="str">
        <f t="shared" si="1"/>
        <v xml:space="preserve">  SPI(t)mo</v>
      </c>
      <c r="J18" s="29" t="str">
        <f t="shared" si="2"/>
        <v xml:space="preserve">  SPI(t)cum</v>
      </c>
      <c r="K18" s="30" t="str">
        <f t="shared" si="7"/>
        <v>AT</v>
      </c>
      <c r="L18" s="29" t="str">
        <f t="shared" si="11"/>
        <v xml:space="preserve">  SV(t)mo</v>
      </c>
      <c r="M18" s="31" t="str">
        <f t="shared" si="12"/>
        <v xml:space="preserve"> SV(t)cum</v>
      </c>
      <c r="N18" s="22"/>
      <c r="O18" s="23" t="str">
        <f t="shared" si="8"/>
        <v>AT-RP</v>
      </c>
      <c r="P18" s="38" t="str">
        <f t="shared" si="9"/>
        <v xml:space="preserve"> IEAC(t)RP</v>
      </c>
      <c r="Q18" s="41"/>
      <c r="R18" s="96"/>
      <c r="S18" s="96"/>
      <c r="U18" s="96"/>
    </row>
    <row r="19" spans="1:21" x14ac:dyDescent="0.2">
      <c r="A19" s="14"/>
      <c r="B19" s="14"/>
      <c r="C19" s="25" t="str">
        <f t="shared" si="3"/>
        <v>Pc=&gt;Sc</v>
      </c>
      <c r="D19" s="26" t="str">
        <f t="shared" ca="1" si="4"/>
        <v xml:space="preserve">    NUM</v>
      </c>
      <c r="E19" s="26" t="str">
        <f t="shared" ca="1" si="5"/>
        <v xml:space="preserve">     DENOM</v>
      </c>
      <c r="F19" s="27" t="str">
        <f t="shared" si="6"/>
        <v xml:space="preserve"> InterpVal</v>
      </c>
      <c r="G19" s="28" t="str">
        <f t="shared" si="0"/>
        <v xml:space="preserve">  EScum</v>
      </c>
      <c r="H19" s="28" t="str">
        <f t="shared" si="10"/>
        <v xml:space="preserve">   ESmo</v>
      </c>
      <c r="I19" s="29" t="str">
        <f t="shared" si="1"/>
        <v xml:space="preserve">  SPI(t)mo</v>
      </c>
      <c r="J19" s="29" t="str">
        <f t="shared" si="2"/>
        <v xml:space="preserve">  SPI(t)cum</v>
      </c>
      <c r="K19" s="30" t="str">
        <f t="shared" si="7"/>
        <v>AT</v>
      </c>
      <c r="L19" s="29" t="str">
        <f t="shared" si="11"/>
        <v xml:space="preserve">  SV(t)mo</v>
      </c>
      <c r="M19" s="31" t="str">
        <f t="shared" si="12"/>
        <v xml:space="preserve"> SV(t)cum</v>
      </c>
      <c r="N19" s="22"/>
      <c r="O19" s="23" t="str">
        <f t="shared" si="8"/>
        <v>AT-RP</v>
      </c>
      <c r="P19" s="38" t="str">
        <f t="shared" si="9"/>
        <v xml:space="preserve"> IEAC(t)RP</v>
      </c>
      <c r="Q19" s="41"/>
      <c r="R19" s="96"/>
      <c r="S19" s="96"/>
      <c r="U19" s="96"/>
    </row>
    <row r="20" spans="1:21" x14ac:dyDescent="0.2">
      <c r="A20" s="14"/>
      <c r="B20" s="14"/>
      <c r="C20" s="25" t="str">
        <f t="shared" si="3"/>
        <v>Pc=&gt;Sc</v>
      </c>
      <c r="D20" s="26" t="str">
        <f t="shared" ca="1" si="4"/>
        <v xml:space="preserve">    NUM</v>
      </c>
      <c r="E20" s="26" t="str">
        <f t="shared" ca="1" si="5"/>
        <v xml:space="preserve">     DENOM</v>
      </c>
      <c r="F20" s="27" t="str">
        <f t="shared" si="6"/>
        <v xml:space="preserve"> InterpVal</v>
      </c>
      <c r="G20" s="28" t="str">
        <f t="shared" si="0"/>
        <v xml:space="preserve">  EScum</v>
      </c>
      <c r="H20" s="28" t="str">
        <f t="shared" si="10"/>
        <v xml:space="preserve">   ESmo</v>
      </c>
      <c r="I20" s="29" t="str">
        <f t="shared" si="1"/>
        <v xml:space="preserve">  SPI(t)mo</v>
      </c>
      <c r="J20" s="29" t="str">
        <f t="shared" si="2"/>
        <v xml:space="preserve">  SPI(t)cum</v>
      </c>
      <c r="K20" s="30" t="str">
        <f t="shared" si="7"/>
        <v>AT</v>
      </c>
      <c r="L20" s="29" t="str">
        <f t="shared" si="11"/>
        <v xml:space="preserve">  SV(t)mo</v>
      </c>
      <c r="M20" s="31" t="str">
        <f t="shared" si="12"/>
        <v xml:space="preserve"> SV(t)cum</v>
      </c>
      <c r="N20" s="22"/>
      <c r="O20" s="23" t="str">
        <f t="shared" si="8"/>
        <v>AT-RP</v>
      </c>
      <c r="P20" s="38" t="str">
        <f t="shared" si="9"/>
        <v xml:space="preserve"> IEAC(t)RP</v>
      </c>
      <c r="Q20" s="41"/>
      <c r="R20" s="96"/>
      <c r="S20" s="96"/>
      <c r="U20" s="96"/>
    </row>
    <row r="21" spans="1:21" x14ac:dyDescent="0.2">
      <c r="A21" s="14"/>
      <c r="B21" s="14"/>
      <c r="C21" s="25" t="str">
        <f t="shared" si="3"/>
        <v>Pc=&gt;Sc</v>
      </c>
      <c r="D21" s="26" t="str">
        <f t="shared" ca="1" si="4"/>
        <v xml:space="preserve">    NUM</v>
      </c>
      <c r="E21" s="26" t="str">
        <f t="shared" ca="1" si="5"/>
        <v xml:space="preserve">     DENOM</v>
      </c>
      <c r="F21" s="27" t="str">
        <f t="shared" si="6"/>
        <v xml:space="preserve"> InterpVal</v>
      </c>
      <c r="G21" s="28" t="str">
        <f t="shared" si="0"/>
        <v xml:space="preserve">  EScum</v>
      </c>
      <c r="H21" s="28" t="str">
        <f t="shared" si="10"/>
        <v xml:space="preserve">   ESmo</v>
      </c>
      <c r="I21" s="29" t="str">
        <f t="shared" si="1"/>
        <v xml:space="preserve">  SPI(t)mo</v>
      </c>
      <c r="J21" s="29" t="str">
        <f t="shared" si="2"/>
        <v xml:space="preserve">  SPI(t)cum</v>
      </c>
      <c r="K21" s="30" t="str">
        <f t="shared" si="7"/>
        <v>AT</v>
      </c>
      <c r="L21" s="29" t="str">
        <f t="shared" si="11"/>
        <v xml:space="preserve">  SV(t)mo</v>
      </c>
      <c r="M21" s="31" t="str">
        <f t="shared" si="12"/>
        <v xml:space="preserve"> SV(t)cum</v>
      </c>
      <c r="N21" s="22"/>
      <c r="O21" s="23" t="str">
        <f t="shared" si="8"/>
        <v>AT-RP</v>
      </c>
      <c r="P21" s="38" t="str">
        <f t="shared" si="9"/>
        <v xml:space="preserve"> IEAC(t)RP</v>
      </c>
      <c r="Q21" s="41"/>
      <c r="R21" s="96"/>
      <c r="S21" s="96"/>
      <c r="U21" s="96"/>
    </row>
    <row r="22" spans="1:21" x14ac:dyDescent="0.2">
      <c r="A22" s="14"/>
      <c r="B22" s="14"/>
      <c r="C22" s="25" t="str">
        <f t="shared" si="3"/>
        <v>Pc=&gt;Sc</v>
      </c>
      <c r="D22" s="26" t="str">
        <f t="shared" ca="1" si="4"/>
        <v xml:space="preserve">    NUM</v>
      </c>
      <c r="E22" s="26" t="str">
        <f t="shared" ca="1" si="5"/>
        <v xml:space="preserve">     DENOM</v>
      </c>
      <c r="F22" s="27" t="str">
        <f t="shared" si="6"/>
        <v xml:space="preserve"> InterpVal</v>
      </c>
      <c r="G22" s="28" t="str">
        <f t="shared" si="0"/>
        <v xml:space="preserve">  EScum</v>
      </c>
      <c r="H22" s="28" t="str">
        <f t="shared" si="10"/>
        <v xml:space="preserve">   ESmo</v>
      </c>
      <c r="I22" s="29" t="str">
        <f t="shared" si="1"/>
        <v xml:space="preserve">  SPI(t)mo</v>
      </c>
      <c r="J22" s="29" t="str">
        <f t="shared" si="2"/>
        <v xml:space="preserve">  SPI(t)cum</v>
      </c>
      <c r="K22" s="30" t="str">
        <f t="shared" si="7"/>
        <v>AT</v>
      </c>
      <c r="L22" s="29" t="str">
        <f t="shared" si="11"/>
        <v xml:space="preserve">  SV(t)mo</v>
      </c>
      <c r="M22" s="31" t="str">
        <f t="shared" si="12"/>
        <v xml:space="preserve"> SV(t)cum</v>
      </c>
      <c r="N22" s="22"/>
      <c r="O22" s="23" t="str">
        <f t="shared" si="8"/>
        <v>AT-RP</v>
      </c>
      <c r="P22" s="38" t="str">
        <f t="shared" si="9"/>
        <v xml:space="preserve"> IEAC(t)RP</v>
      </c>
      <c r="Q22" s="41"/>
      <c r="R22" s="96"/>
      <c r="S22" s="96"/>
      <c r="U22" s="96"/>
    </row>
    <row r="23" spans="1:21" x14ac:dyDescent="0.2">
      <c r="A23" s="14"/>
      <c r="B23" s="14"/>
      <c r="C23" s="25" t="str">
        <f t="shared" si="3"/>
        <v>Pc=&gt;Sc</v>
      </c>
      <c r="D23" s="26" t="str">
        <f t="shared" ca="1" si="4"/>
        <v xml:space="preserve">    NUM</v>
      </c>
      <c r="E23" s="26" t="str">
        <f t="shared" ca="1" si="5"/>
        <v xml:space="preserve">     DENOM</v>
      </c>
      <c r="F23" s="27" t="str">
        <f t="shared" si="6"/>
        <v xml:space="preserve"> InterpVal</v>
      </c>
      <c r="G23" s="28" t="str">
        <f t="shared" si="0"/>
        <v xml:space="preserve">  EScum</v>
      </c>
      <c r="H23" s="28" t="str">
        <f t="shared" si="10"/>
        <v xml:space="preserve">   ESmo</v>
      </c>
      <c r="I23" s="29" t="str">
        <f t="shared" si="1"/>
        <v xml:space="preserve">  SPI(t)mo</v>
      </c>
      <c r="J23" s="29" t="str">
        <f t="shared" si="2"/>
        <v xml:space="preserve">  SPI(t)cum</v>
      </c>
      <c r="K23" s="30" t="str">
        <f t="shared" si="7"/>
        <v>AT</v>
      </c>
      <c r="L23" s="29" t="str">
        <f t="shared" si="11"/>
        <v xml:space="preserve">  SV(t)mo</v>
      </c>
      <c r="M23" s="31" t="str">
        <f t="shared" si="12"/>
        <v xml:space="preserve"> SV(t)cum</v>
      </c>
      <c r="N23" s="22"/>
      <c r="O23" s="23" t="str">
        <f t="shared" si="8"/>
        <v>AT-RP</v>
      </c>
      <c r="P23" s="38" t="str">
        <f t="shared" si="9"/>
        <v xml:space="preserve"> IEAC(t)RP</v>
      </c>
      <c r="Q23" s="41"/>
      <c r="R23" s="96"/>
      <c r="S23" s="96"/>
      <c r="U23" s="96"/>
    </row>
    <row r="24" spans="1:21" x14ac:dyDescent="0.2">
      <c r="A24" s="14"/>
      <c r="B24" s="14"/>
      <c r="C24" s="25" t="str">
        <f t="shared" si="3"/>
        <v>Pc=&gt;Sc</v>
      </c>
      <c r="D24" s="26" t="str">
        <f t="shared" ca="1" si="4"/>
        <v xml:space="preserve">    NUM</v>
      </c>
      <c r="E24" s="26" t="str">
        <f t="shared" ca="1" si="5"/>
        <v xml:space="preserve">     DENOM</v>
      </c>
      <c r="F24" s="27" t="str">
        <f t="shared" si="6"/>
        <v xml:space="preserve"> InterpVal</v>
      </c>
      <c r="G24" s="28" t="str">
        <f t="shared" si="0"/>
        <v xml:space="preserve">  EScum</v>
      </c>
      <c r="H24" s="28" t="str">
        <f t="shared" si="10"/>
        <v xml:space="preserve">   ESmo</v>
      </c>
      <c r="I24" s="29" t="str">
        <f t="shared" si="1"/>
        <v xml:space="preserve">  SPI(t)mo</v>
      </c>
      <c r="J24" s="29" t="str">
        <f t="shared" si="2"/>
        <v xml:space="preserve">  SPI(t)cum</v>
      </c>
      <c r="K24" s="30" t="str">
        <f t="shared" si="7"/>
        <v>AT</v>
      </c>
      <c r="L24" s="29" t="str">
        <f t="shared" si="11"/>
        <v xml:space="preserve">  SV(t)mo</v>
      </c>
      <c r="M24" s="31" t="str">
        <f t="shared" si="12"/>
        <v xml:space="preserve"> SV(t)cum</v>
      </c>
      <c r="N24" s="22"/>
      <c r="O24" s="23" t="str">
        <f t="shared" si="8"/>
        <v>AT-RP</v>
      </c>
      <c r="P24" s="38" t="str">
        <f t="shared" si="9"/>
        <v xml:space="preserve"> IEAC(t)RP</v>
      </c>
      <c r="Q24" s="41"/>
      <c r="R24" s="96"/>
      <c r="S24" s="96"/>
      <c r="U24" s="96"/>
    </row>
    <row r="25" spans="1:21" x14ac:dyDescent="0.2">
      <c r="A25" s="14"/>
      <c r="B25" s="14"/>
      <c r="C25" s="25" t="str">
        <f t="shared" si="3"/>
        <v>Pc=&gt;Sc</v>
      </c>
      <c r="D25" s="26" t="str">
        <f t="shared" ca="1" si="4"/>
        <v xml:space="preserve">    NUM</v>
      </c>
      <c r="E25" s="26" t="str">
        <f t="shared" ca="1" si="5"/>
        <v xml:space="preserve">     DENOM</v>
      </c>
      <c r="F25" s="27" t="str">
        <f t="shared" si="6"/>
        <v xml:space="preserve"> InterpVal</v>
      </c>
      <c r="G25" s="28" t="str">
        <f t="shared" si="0"/>
        <v xml:space="preserve">  EScum</v>
      </c>
      <c r="H25" s="28" t="str">
        <f t="shared" si="10"/>
        <v xml:space="preserve">   ESmo</v>
      </c>
      <c r="I25" s="29" t="str">
        <f t="shared" si="1"/>
        <v xml:space="preserve">  SPI(t)mo</v>
      </c>
      <c r="J25" s="29" t="str">
        <f t="shared" si="2"/>
        <v xml:space="preserve">  SPI(t)cum</v>
      </c>
      <c r="K25" s="30" t="str">
        <f t="shared" si="7"/>
        <v>AT</v>
      </c>
      <c r="L25" s="29" t="str">
        <f t="shared" si="11"/>
        <v xml:space="preserve">  SV(t)mo</v>
      </c>
      <c r="M25" s="31" t="str">
        <f t="shared" si="12"/>
        <v xml:space="preserve"> SV(t)cum</v>
      </c>
      <c r="N25" s="22"/>
      <c r="O25" s="23" t="str">
        <f t="shared" si="8"/>
        <v>AT-RP</v>
      </c>
      <c r="P25" s="38" t="str">
        <f t="shared" si="9"/>
        <v xml:space="preserve"> IEAC(t)RP</v>
      </c>
      <c r="Q25" s="41"/>
      <c r="R25" s="96"/>
      <c r="S25" s="96"/>
      <c r="U25" s="96"/>
    </row>
    <row r="26" spans="1:21" x14ac:dyDescent="0.2">
      <c r="A26" s="14"/>
      <c r="B26" s="14"/>
      <c r="C26" s="25" t="str">
        <f t="shared" si="3"/>
        <v>Pc=&gt;Sc</v>
      </c>
      <c r="D26" s="26" t="str">
        <f t="shared" ca="1" si="4"/>
        <v xml:space="preserve">    NUM</v>
      </c>
      <c r="E26" s="26" t="str">
        <f t="shared" ca="1" si="5"/>
        <v xml:space="preserve">     DENOM</v>
      </c>
      <c r="F26" s="27" t="str">
        <f t="shared" si="6"/>
        <v xml:space="preserve"> InterpVal</v>
      </c>
      <c r="G26" s="28" t="str">
        <f t="shared" si="0"/>
        <v xml:space="preserve">  EScum</v>
      </c>
      <c r="H26" s="28" t="str">
        <f t="shared" si="10"/>
        <v xml:space="preserve">   ESmo</v>
      </c>
      <c r="I26" s="29" t="str">
        <f t="shared" si="1"/>
        <v xml:space="preserve">  SPI(t)mo</v>
      </c>
      <c r="J26" s="29" t="str">
        <f t="shared" si="2"/>
        <v xml:space="preserve">  SPI(t)cum</v>
      </c>
      <c r="K26" s="30" t="str">
        <f t="shared" si="7"/>
        <v>AT</v>
      </c>
      <c r="L26" s="29" t="str">
        <f t="shared" si="11"/>
        <v xml:space="preserve">  SV(t)mo</v>
      </c>
      <c r="M26" s="31" t="str">
        <f t="shared" si="12"/>
        <v xml:space="preserve"> SV(t)cum</v>
      </c>
      <c r="N26" s="22"/>
      <c r="O26" s="23" t="str">
        <f t="shared" si="8"/>
        <v>AT-RP</v>
      </c>
      <c r="P26" s="38" t="str">
        <f t="shared" si="9"/>
        <v xml:space="preserve"> IEAC(t)RP</v>
      </c>
      <c r="Q26" s="41"/>
    </row>
    <row r="27" spans="1:21" x14ac:dyDescent="0.2">
      <c r="A27" s="14"/>
      <c r="B27" s="14"/>
      <c r="C27" s="25" t="str">
        <f t="shared" si="3"/>
        <v>Pc=&gt;Sc</v>
      </c>
      <c r="D27" s="26" t="str">
        <f t="shared" ca="1" si="4"/>
        <v xml:space="preserve">    NUM</v>
      </c>
      <c r="E27" s="26" t="str">
        <f t="shared" ca="1" si="5"/>
        <v xml:space="preserve">     DENOM</v>
      </c>
      <c r="F27" s="27" t="str">
        <f t="shared" si="6"/>
        <v xml:space="preserve"> InterpVal</v>
      </c>
      <c r="G27" s="28" t="str">
        <f t="shared" si="0"/>
        <v xml:space="preserve">  EScum</v>
      </c>
      <c r="H27" s="28" t="str">
        <f t="shared" si="10"/>
        <v xml:space="preserve">   ESmo</v>
      </c>
      <c r="I27" s="29" t="str">
        <f t="shared" si="1"/>
        <v xml:space="preserve">  SPI(t)mo</v>
      </c>
      <c r="J27" s="29" t="str">
        <f t="shared" si="2"/>
        <v xml:space="preserve">  SPI(t)cum</v>
      </c>
      <c r="K27" s="30" t="str">
        <f t="shared" si="7"/>
        <v>AT</v>
      </c>
      <c r="L27" s="29" t="str">
        <f t="shared" si="11"/>
        <v xml:space="preserve">  SV(t)mo</v>
      </c>
      <c r="M27" s="31" t="str">
        <f t="shared" si="12"/>
        <v xml:space="preserve"> SV(t)cum</v>
      </c>
      <c r="N27" s="22"/>
      <c r="O27" s="23" t="str">
        <f t="shared" si="8"/>
        <v>AT-RP</v>
      </c>
      <c r="P27" s="38" t="str">
        <f t="shared" si="9"/>
        <v xml:space="preserve"> IEAC(t)RP</v>
      </c>
      <c r="Q27" s="41"/>
    </row>
    <row r="28" spans="1:21" x14ac:dyDescent="0.2">
      <c r="A28" s="14"/>
      <c r="B28" s="14"/>
      <c r="C28" s="25" t="str">
        <f t="shared" si="3"/>
        <v>Pc=&gt;Sc</v>
      </c>
      <c r="D28" s="26" t="str">
        <f t="shared" ca="1" si="4"/>
        <v xml:space="preserve">    NUM</v>
      </c>
      <c r="E28" s="26" t="str">
        <f t="shared" ca="1" si="5"/>
        <v xml:space="preserve">     DENOM</v>
      </c>
      <c r="F28" s="27" t="str">
        <f t="shared" si="6"/>
        <v xml:space="preserve"> InterpVal</v>
      </c>
      <c r="G28" s="28" t="str">
        <f t="shared" si="0"/>
        <v xml:space="preserve">  EScum</v>
      </c>
      <c r="H28" s="28" t="str">
        <f t="shared" si="10"/>
        <v xml:space="preserve">   ESmo</v>
      </c>
      <c r="I28" s="29" t="str">
        <f t="shared" si="1"/>
        <v xml:space="preserve">  SPI(t)mo</v>
      </c>
      <c r="J28" s="29" t="str">
        <f t="shared" si="2"/>
        <v xml:space="preserve">  SPI(t)cum</v>
      </c>
      <c r="K28" s="30" t="str">
        <f t="shared" si="7"/>
        <v>AT</v>
      </c>
      <c r="L28" s="29" t="str">
        <f t="shared" si="11"/>
        <v xml:space="preserve">  SV(t)mo</v>
      </c>
      <c r="M28" s="31" t="str">
        <f t="shared" si="12"/>
        <v xml:space="preserve"> SV(t)cum</v>
      </c>
      <c r="N28" s="22"/>
      <c r="O28" s="23" t="str">
        <f t="shared" si="8"/>
        <v>AT-RP</v>
      </c>
      <c r="P28" s="38" t="str">
        <f t="shared" si="9"/>
        <v xml:space="preserve"> IEAC(t)RP</v>
      </c>
      <c r="Q28" s="41"/>
    </row>
    <row r="29" spans="1:21" x14ac:dyDescent="0.2">
      <c r="A29" s="14"/>
      <c r="B29" s="14"/>
      <c r="C29" s="25" t="str">
        <f t="shared" si="3"/>
        <v>Pc=&gt;Sc</v>
      </c>
      <c r="D29" s="26" t="str">
        <f t="shared" ca="1" si="4"/>
        <v xml:space="preserve">    NUM</v>
      </c>
      <c r="E29" s="26" t="str">
        <f t="shared" ca="1" si="5"/>
        <v xml:space="preserve">     DENOM</v>
      </c>
      <c r="F29" s="27" t="str">
        <f t="shared" si="6"/>
        <v xml:space="preserve"> InterpVal</v>
      </c>
      <c r="G29" s="28" t="str">
        <f t="shared" si="0"/>
        <v xml:space="preserve">  EScum</v>
      </c>
      <c r="H29" s="28" t="str">
        <f t="shared" si="10"/>
        <v xml:space="preserve">   ESmo</v>
      </c>
      <c r="I29" s="29" t="str">
        <f t="shared" si="1"/>
        <v xml:space="preserve">  SPI(t)mo</v>
      </c>
      <c r="J29" s="29" t="str">
        <f t="shared" si="2"/>
        <v xml:space="preserve">  SPI(t)cum</v>
      </c>
      <c r="K29" s="30" t="str">
        <f t="shared" si="7"/>
        <v>AT</v>
      </c>
      <c r="L29" s="29" t="str">
        <f t="shared" si="11"/>
        <v xml:space="preserve">  SV(t)mo</v>
      </c>
      <c r="M29" s="31" t="str">
        <f t="shared" si="12"/>
        <v xml:space="preserve"> SV(t)cum</v>
      </c>
      <c r="N29" s="22"/>
      <c r="O29" s="23" t="str">
        <f t="shared" si="8"/>
        <v>AT-RP</v>
      </c>
      <c r="P29" s="38" t="str">
        <f t="shared" si="9"/>
        <v xml:space="preserve"> IEAC(t)RP</v>
      </c>
      <c r="Q29" s="41"/>
    </row>
    <row r="30" spans="1:21" x14ac:dyDescent="0.2">
      <c r="A30" s="14"/>
      <c r="B30" s="14"/>
      <c r="C30" s="25" t="str">
        <f t="shared" si="3"/>
        <v>Pc=&gt;Sc</v>
      </c>
      <c r="D30" s="26" t="str">
        <f t="shared" ca="1" si="4"/>
        <v xml:space="preserve">    NUM</v>
      </c>
      <c r="E30" s="26" t="str">
        <f t="shared" ca="1" si="5"/>
        <v xml:space="preserve">     DENOM</v>
      </c>
      <c r="F30" s="27" t="str">
        <f t="shared" si="6"/>
        <v xml:space="preserve"> InterpVal</v>
      </c>
      <c r="G30" s="28" t="str">
        <f t="shared" si="0"/>
        <v xml:space="preserve">  EScum</v>
      </c>
      <c r="H30" s="28" t="str">
        <f t="shared" si="10"/>
        <v xml:space="preserve">   ESmo</v>
      </c>
      <c r="I30" s="29" t="str">
        <f t="shared" si="1"/>
        <v xml:space="preserve">  SPI(t)mo</v>
      </c>
      <c r="J30" s="29" t="str">
        <f t="shared" si="2"/>
        <v xml:space="preserve">  SPI(t)cum</v>
      </c>
      <c r="K30" s="30" t="str">
        <f t="shared" si="7"/>
        <v>AT</v>
      </c>
      <c r="L30" s="29" t="str">
        <f t="shared" si="11"/>
        <v xml:space="preserve">  SV(t)mo</v>
      </c>
      <c r="M30" s="31" t="str">
        <f t="shared" si="12"/>
        <v xml:space="preserve"> SV(t)cum</v>
      </c>
      <c r="N30" s="22"/>
      <c r="O30" s="23" t="str">
        <f t="shared" si="8"/>
        <v>AT-RP</v>
      </c>
      <c r="P30" s="38" t="str">
        <f t="shared" si="9"/>
        <v xml:space="preserve"> IEAC(t)RP</v>
      </c>
      <c r="Q30" s="41"/>
    </row>
    <row r="31" spans="1:21" x14ac:dyDescent="0.2">
      <c r="A31" s="14"/>
      <c r="B31" s="14"/>
      <c r="C31" s="25" t="str">
        <f t="shared" si="3"/>
        <v>Pc=&gt;Sc</v>
      </c>
      <c r="D31" s="26" t="str">
        <f t="shared" ca="1" si="4"/>
        <v xml:space="preserve">    NUM</v>
      </c>
      <c r="E31" s="26" t="str">
        <f t="shared" ca="1" si="5"/>
        <v xml:space="preserve">     DENOM</v>
      </c>
      <c r="F31" s="27" t="str">
        <f t="shared" si="6"/>
        <v xml:space="preserve"> InterpVal</v>
      </c>
      <c r="G31" s="28" t="str">
        <f t="shared" si="0"/>
        <v xml:space="preserve">  EScum</v>
      </c>
      <c r="H31" s="28" t="str">
        <f t="shared" si="10"/>
        <v xml:space="preserve">   ESmo</v>
      </c>
      <c r="I31" s="29" t="str">
        <f t="shared" si="1"/>
        <v xml:space="preserve">  SPI(t)mo</v>
      </c>
      <c r="J31" s="29" t="str">
        <f t="shared" si="2"/>
        <v xml:space="preserve">  SPI(t)cum</v>
      </c>
      <c r="K31" s="30" t="str">
        <f t="shared" si="7"/>
        <v>AT</v>
      </c>
      <c r="L31" s="29" t="str">
        <f t="shared" si="11"/>
        <v xml:space="preserve">  SV(t)mo</v>
      </c>
      <c r="M31" s="31" t="str">
        <f t="shared" si="12"/>
        <v xml:space="preserve"> SV(t)cum</v>
      </c>
      <c r="N31" s="22"/>
      <c r="O31" s="23" t="str">
        <f t="shared" si="8"/>
        <v>AT-RP</v>
      </c>
      <c r="P31" s="38" t="str">
        <f t="shared" si="9"/>
        <v xml:space="preserve"> IEAC(t)RP</v>
      </c>
      <c r="Q31" s="41"/>
    </row>
    <row r="32" spans="1:21" x14ac:dyDescent="0.2">
      <c r="A32" s="14"/>
      <c r="B32" s="14"/>
      <c r="C32" s="25" t="str">
        <f t="shared" si="3"/>
        <v>Pc=&gt;Sc</v>
      </c>
      <c r="D32" s="26" t="str">
        <f t="shared" ca="1" si="4"/>
        <v xml:space="preserve">    NUM</v>
      </c>
      <c r="E32" s="26" t="str">
        <f t="shared" ca="1" si="5"/>
        <v xml:space="preserve">     DENOM</v>
      </c>
      <c r="F32" s="27" t="str">
        <f t="shared" si="6"/>
        <v xml:space="preserve"> InterpVal</v>
      </c>
      <c r="G32" s="28" t="str">
        <f t="shared" si="0"/>
        <v xml:space="preserve">  EScum</v>
      </c>
      <c r="H32" s="28" t="str">
        <f t="shared" si="10"/>
        <v xml:space="preserve">   ESmo</v>
      </c>
      <c r="I32" s="29" t="str">
        <f t="shared" si="1"/>
        <v xml:space="preserve">  SPI(t)mo</v>
      </c>
      <c r="J32" s="29" t="str">
        <f t="shared" si="2"/>
        <v xml:space="preserve">  SPI(t)cum</v>
      </c>
      <c r="K32" s="30" t="str">
        <f t="shared" si="7"/>
        <v>AT</v>
      </c>
      <c r="L32" s="29" t="str">
        <f t="shared" si="11"/>
        <v xml:space="preserve">  SV(t)mo</v>
      </c>
      <c r="M32" s="31" t="str">
        <f t="shared" si="12"/>
        <v xml:space="preserve"> SV(t)cum</v>
      </c>
      <c r="N32" s="22"/>
      <c r="O32" s="23" t="str">
        <f t="shared" si="8"/>
        <v>AT-RP</v>
      </c>
      <c r="P32" s="38" t="str">
        <f t="shared" si="9"/>
        <v xml:space="preserve"> IEAC(t)RP</v>
      </c>
      <c r="Q32" s="41"/>
    </row>
    <row r="33" spans="1:17" x14ac:dyDescent="0.2">
      <c r="A33" s="14"/>
      <c r="B33" s="14"/>
      <c r="C33" s="25" t="str">
        <f t="shared" si="3"/>
        <v>Pc=&gt;Sc</v>
      </c>
      <c r="D33" s="26" t="str">
        <f t="shared" ca="1" si="4"/>
        <v xml:space="preserve">    NUM</v>
      </c>
      <c r="E33" s="26" t="str">
        <f t="shared" ca="1" si="5"/>
        <v xml:space="preserve">     DENOM</v>
      </c>
      <c r="F33" s="27" t="str">
        <f t="shared" si="6"/>
        <v xml:space="preserve"> InterpVal</v>
      </c>
      <c r="G33" s="28" t="str">
        <f t="shared" si="0"/>
        <v xml:space="preserve">  EScum</v>
      </c>
      <c r="H33" s="28" t="str">
        <f t="shared" si="10"/>
        <v xml:space="preserve">   ESmo</v>
      </c>
      <c r="I33" s="29" t="str">
        <f t="shared" si="1"/>
        <v xml:space="preserve">  SPI(t)mo</v>
      </c>
      <c r="J33" s="29" t="str">
        <f t="shared" si="2"/>
        <v xml:space="preserve">  SPI(t)cum</v>
      </c>
      <c r="K33" s="30" t="str">
        <f t="shared" si="7"/>
        <v>AT</v>
      </c>
      <c r="L33" s="29" t="str">
        <f t="shared" si="11"/>
        <v xml:space="preserve">  SV(t)mo</v>
      </c>
      <c r="M33" s="31" t="str">
        <f t="shared" si="12"/>
        <v xml:space="preserve"> SV(t)cum</v>
      </c>
      <c r="N33" s="22"/>
      <c r="O33" s="23" t="str">
        <f t="shared" si="8"/>
        <v>AT-RP</v>
      </c>
      <c r="P33" s="38" t="str">
        <f t="shared" si="9"/>
        <v xml:space="preserve"> IEAC(t)RP</v>
      </c>
      <c r="Q33" s="41"/>
    </row>
    <row r="34" spans="1:17" x14ac:dyDescent="0.2">
      <c r="A34" s="14"/>
      <c r="B34" s="14"/>
      <c r="C34" s="25" t="str">
        <f t="shared" si="3"/>
        <v>Pc=&gt;Sc</v>
      </c>
      <c r="D34" s="26" t="str">
        <f t="shared" ca="1" si="4"/>
        <v xml:space="preserve">    NUM</v>
      </c>
      <c r="E34" s="26" t="str">
        <f t="shared" ca="1" si="5"/>
        <v xml:space="preserve">     DENOM</v>
      </c>
      <c r="F34" s="27" t="str">
        <f t="shared" si="6"/>
        <v xml:space="preserve"> InterpVal</v>
      </c>
      <c r="G34" s="28" t="str">
        <f t="shared" si="0"/>
        <v xml:space="preserve">  EScum</v>
      </c>
      <c r="H34" s="28" t="str">
        <f t="shared" si="10"/>
        <v xml:space="preserve">   ESmo</v>
      </c>
      <c r="I34" s="29" t="str">
        <f t="shared" si="1"/>
        <v xml:space="preserve">  SPI(t)mo</v>
      </c>
      <c r="J34" s="29" t="str">
        <f t="shared" si="2"/>
        <v xml:space="preserve">  SPI(t)cum</v>
      </c>
      <c r="K34" s="30" t="str">
        <f t="shared" si="7"/>
        <v>AT</v>
      </c>
      <c r="L34" s="29" t="str">
        <f t="shared" si="11"/>
        <v xml:space="preserve">  SV(t)mo</v>
      </c>
      <c r="M34" s="31" t="str">
        <f t="shared" si="12"/>
        <v xml:space="preserve"> SV(t)cum</v>
      </c>
      <c r="N34" s="22"/>
      <c r="O34" s="23" t="str">
        <f t="shared" si="8"/>
        <v>AT-RP</v>
      </c>
      <c r="P34" s="38" t="str">
        <f t="shared" si="9"/>
        <v xml:space="preserve"> IEAC(t)RP</v>
      </c>
      <c r="Q34" s="41"/>
    </row>
    <row r="35" spans="1:17" x14ac:dyDescent="0.2">
      <c r="A35" s="14"/>
      <c r="B35" s="14"/>
      <c r="C35" s="25" t="str">
        <f t="shared" si="3"/>
        <v>Pc=&gt;Sc</v>
      </c>
      <c r="D35" s="26" t="str">
        <f t="shared" ca="1" si="4"/>
        <v xml:space="preserve">    NUM</v>
      </c>
      <c r="E35" s="26" t="str">
        <f t="shared" ca="1" si="5"/>
        <v xml:space="preserve">     DENOM</v>
      </c>
      <c r="F35" s="27" t="str">
        <f t="shared" si="6"/>
        <v xml:space="preserve"> InterpVal</v>
      </c>
      <c r="G35" s="28" t="str">
        <f t="shared" si="0"/>
        <v xml:space="preserve">  EScum</v>
      </c>
      <c r="H35" s="28" t="str">
        <f t="shared" si="10"/>
        <v xml:space="preserve">   ESmo</v>
      </c>
      <c r="I35" s="29" t="str">
        <f t="shared" si="1"/>
        <v xml:space="preserve">  SPI(t)mo</v>
      </c>
      <c r="J35" s="29" t="str">
        <f t="shared" si="2"/>
        <v xml:space="preserve">  SPI(t)cum</v>
      </c>
      <c r="K35" s="30" t="str">
        <f t="shared" si="7"/>
        <v>AT</v>
      </c>
      <c r="L35" s="29" t="str">
        <f t="shared" si="11"/>
        <v xml:space="preserve">  SV(t)mo</v>
      </c>
      <c r="M35" s="31" t="str">
        <f t="shared" si="12"/>
        <v xml:space="preserve"> SV(t)cum</v>
      </c>
      <c r="N35" s="22"/>
      <c r="O35" s="23" t="str">
        <f t="shared" si="8"/>
        <v>AT-RP</v>
      </c>
      <c r="P35" s="38" t="str">
        <f t="shared" si="9"/>
        <v xml:space="preserve"> IEAC(t)RP</v>
      </c>
      <c r="Q35" s="41"/>
    </row>
    <row r="36" spans="1:17" x14ac:dyDescent="0.2">
      <c r="A36" s="14"/>
      <c r="B36" s="14"/>
      <c r="C36" s="25" t="str">
        <f t="shared" si="3"/>
        <v>Pc=&gt;Sc</v>
      </c>
      <c r="D36" s="26" t="str">
        <f t="shared" ca="1" si="4"/>
        <v xml:space="preserve">    NUM</v>
      </c>
      <c r="E36" s="26" t="str">
        <f t="shared" ca="1" si="5"/>
        <v xml:space="preserve">     DENOM</v>
      </c>
      <c r="F36" s="27" t="str">
        <f t="shared" si="6"/>
        <v xml:space="preserve"> InterpVal</v>
      </c>
      <c r="G36" s="28" t="str">
        <f t="shared" si="0"/>
        <v xml:space="preserve">  EScum</v>
      </c>
      <c r="H36" s="28" t="str">
        <f t="shared" si="10"/>
        <v xml:space="preserve">   ESmo</v>
      </c>
      <c r="I36" s="29" t="str">
        <f t="shared" si="1"/>
        <v xml:space="preserve">  SPI(t)mo</v>
      </c>
      <c r="J36" s="29" t="str">
        <f t="shared" si="2"/>
        <v xml:space="preserve">  SPI(t)cum</v>
      </c>
      <c r="K36" s="30" t="str">
        <f t="shared" si="7"/>
        <v>AT</v>
      </c>
      <c r="L36" s="29" t="str">
        <f t="shared" si="11"/>
        <v xml:space="preserve">  SV(t)mo</v>
      </c>
      <c r="M36" s="31" t="str">
        <f t="shared" si="12"/>
        <v xml:space="preserve"> SV(t)cum</v>
      </c>
      <c r="N36" s="22"/>
      <c r="O36" s="23" t="str">
        <f t="shared" si="8"/>
        <v>AT-RP</v>
      </c>
      <c r="P36" s="38" t="str">
        <f t="shared" si="9"/>
        <v xml:space="preserve"> IEAC(t)RP</v>
      </c>
      <c r="Q36" s="41"/>
    </row>
    <row r="37" spans="1:17" x14ac:dyDescent="0.2">
      <c r="A37" s="14"/>
      <c r="B37" s="14"/>
      <c r="C37" s="25" t="str">
        <f t="shared" si="3"/>
        <v>Pc=&gt;Sc</v>
      </c>
      <c r="D37" s="26" t="str">
        <f t="shared" ca="1" si="4"/>
        <v xml:space="preserve">    NUM</v>
      </c>
      <c r="E37" s="26" t="str">
        <f t="shared" ca="1" si="5"/>
        <v xml:space="preserve">     DENOM</v>
      </c>
      <c r="F37" s="27" t="str">
        <f t="shared" si="6"/>
        <v xml:space="preserve"> InterpVal</v>
      </c>
      <c r="G37" s="28" t="str">
        <f t="shared" si="0"/>
        <v xml:space="preserve">  EScum</v>
      </c>
      <c r="H37" s="28" t="str">
        <f t="shared" si="10"/>
        <v xml:space="preserve">   ESmo</v>
      </c>
      <c r="I37" s="29" t="str">
        <f t="shared" si="1"/>
        <v xml:space="preserve">  SPI(t)mo</v>
      </c>
      <c r="J37" s="29" t="str">
        <f t="shared" si="2"/>
        <v xml:space="preserve">  SPI(t)cum</v>
      </c>
      <c r="K37" s="30" t="str">
        <f t="shared" si="7"/>
        <v>AT</v>
      </c>
      <c r="L37" s="29" t="str">
        <f t="shared" si="11"/>
        <v xml:space="preserve">  SV(t)mo</v>
      </c>
      <c r="M37" s="31" t="str">
        <f t="shared" si="12"/>
        <v xml:space="preserve"> SV(t)cum</v>
      </c>
      <c r="N37" s="22"/>
      <c r="O37" s="23" t="str">
        <f t="shared" si="8"/>
        <v>AT-RP</v>
      </c>
      <c r="P37" s="38" t="str">
        <f t="shared" si="9"/>
        <v xml:space="preserve"> IEAC(t)RP</v>
      </c>
      <c r="Q37" s="41"/>
    </row>
    <row r="38" spans="1:17" x14ac:dyDescent="0.2">
      <c r="A38" s="14"/>
      <c r="B38" s="14"/>
      <c r="C38" s="25" t="str">
        <f t="shared" si="3"/>
        <v>Pc=&gt;Sc</v>
      </c>
      <c r="D38" s="26" t="str">
        <f t="shared" ca="1" si="4"/>
        <v xml:space="preserve">    NUM</v>
      </c>
      <c r="E38" s="26" t="str">
        <f t="shared" ca="1" si="5"/>
        <v xml:space="preserve">     DENOM</v>
      </c>
      <c r="F38" s="27" t="str">
        <f t="shared" si="6"/>
        <v xml:space="preserve"> InterpVal</v>
      </c>
      <c r="G38" s="28" t="str">
        <f t="shared" si="0"/>
        <v xml:space="preserve">  EScum</v>
      </c>
      <c r="H38" s="28" t="str">
        <f t="shared" si="10"/>
        <v xml:space="preserve">   ESmo</v>
      </c>
      <c r="I38" s="29" t="str">
        <f t="shared" si="1"/>
        <v xml:space="preserve">  SPI(t)mo</v>
      </c>
      <c r="J38" s="29" t="str">
        <f t="shared" si="2"/>
        <v xml:space="preserve">  SPI(t)cum</v>
      </c>
      <c r="K38" s="30" t="str">
        <f t="shared" si="7"/>
        <v>AT</v>
      </c>
      <c r="L38" s="29" t="str">
        <f t="shared" si="11"/>
        <v xml:space="preserve">  SV(t)mo</v>
      </c>
      <c r="M38" s="31" t="str">
        <f t="shared" si="12"/>
        <v xml:space="preserve"> SV(t)cum</v>
      </c>
      <c r="N38" s="22"/>
      <c r="O38" s="23" t="str">
        <f t="shared" si="8"/>
        <v>AT-RP</v>
      </c>
      <c r="P38" s="38" t="str">
        <f t="shared" si="9"/>
        <v xml:space="preserve"> IEAC(t)RP</v>
      </c>
      <c r="Q38" s="41"/>
    </row>
    <row r="39" spans="1:17" x14ac:dyDescent="0.2">
      <c r="A39" s="14"/>
      <c r="B39" s="14"/>
      <c r="C39" s="25" t="str">
        <f t="shared" si="3"/>
        <v>Pc=&gt;Sc</v>
      </c>
      <c r="D39" s="26" t="str">
        <f t="shared" ca="1" si="4"/>
        <v xml:space="preserve">    NUM</v>
      </c>
      <c r="E39" s="26" t="str">
        <f t="shared" ca="1" si="5"/>
        <v xml:space="preserve">     DENOM</v>
      </c>
      <c r="F39" s="27" t="str">
        <f t="shared" si="6"/>
        <v xml:space="preserve"> InterpVal</v>
      </c>
      <c r="G39" s="28" t="str">
        <f t="shared" si="0"/>
        <v xml:space="preserve">  EScum</v>
      </c>
      <c r="H39" s="28" t="str">
        <f t="shared" si="10"/>
        <v xml:space="preserve">   ESmo</v>
      </c>
      <c r="I39" s="29" t="str">
        <f t="shared" si="1"/>
        <v xml:space="preserve">  SPI(t)mo</v>
      </c>
      <c r="J39" s="29" t="str">
        <f t="shared" si="2"/>
        <v xml:space="preserve">  SPI(t)cum</v>
      </c>
      <c r="K39" s="30" t="str">
        <f t="shared" si="7"/>
        <v>AT</v>
      </c>
      <c r="L39" s="29" t="str">
        <f t="shared" si="11"/>
        <v xml:space="preserve">  SV(t)mo</v>
      </c>
      <c r="M39" s="31" t="str">
        <f t="shared" si="12"/>
        <v xml:space="preserve"> SV(t)cum</v>
      </c>
      <c r="N39" s="22"/>
      <c r="O39" s="23" t="str">
        <f t="shared" si="8"/>
        <v>AT-RP</v>
      </c>
      <c r="P39" s="38" t="str">
        <f t="shared" si="9"/>
        <v xml:space="preserve"> IEAC(t)RP</v>
      </c>
      <c r="Q39" s="41"/>
    </row>
    <row r="40" spans="1:17" x14ac:dyDescent="0.2">
      <c r="A40" s="14"/>
      <c r="B40" s="14"/>
      <c r="C40" s="25" t="str">
        <f t="shared" si="3"/>
        <v>Pc=&gt;Sc</v>
      </c>
      <c r="D40" s="26" t="str">
        <f t="shared" ca="1" si="4"/>
        <v xml:space="preserve">    NUM</v>
      </c>
      <c r="E40" s="26" t="str">
        <f t="shared" ca="1" si="5"/>
        <v xml:space="preserve">     DENOM</v>
      </c>
      <c r="F40" s="27" t="str">
        <f t="shared" si="6"/>
        <v xml:space="preserve"> InterpVal</v>
      </c>
      <c r="G40" s="28" t="str">
        <f t="shared" si="0"/>
        <v xml:space="preserve">  EScum</v>
      </c>
      <c r="H40" s="28" t="str">
        <f t="shared" si="10"/>
        <v xml:space="preserve">   ESmo</v>
      </c>
      <c r="I40" s="29" t="str">
        <f t="shared" si="1"/>
        <v xml:space="preserve">  SPI(t)mo</v>
      </c>
      <c r="J40" s="29" t="str">
        <f t="shared" si="2"/>
        <v xml:space="preserve">  SPI(t)cum</v>
      </c>
      <c r="K40" s="30" t="str">
        <f t="shared" si="7"/>
        <v>AT</v>
      </c>
      <c r="L40" s="29" t="str">
        <f t="shared" si="11"/>
        <v xml:space="preserve">  SV(t)mo</v>
      </c>
      <c r="M40" s="31" t="str">
        <f t="shared" si="12"/>
        <v xml:space="preserve"> SV(t)cum</v>
      </c>
      <c r="N40" s="22"/>
      <c r="O40" s="23" t="str">
        <f t="shared" si="8"/>
        <v>AT-RP</v>
      </c>
      <c r="P40" s="38" t="str">
        <f t="shared" si="9"/>
        <v xml:space="preserve"> IEAC(t)RP</v>
      </c>
      <c r="Q40" s="41"/>
    </row>
    <row r="41" spans="1:17" x14ac:dyDescent="0.2">
      <c r="A41" s="14"/>
      <c r="B41" s="14"/>
      <c r="C41" s="25" t="str">
        <f t="shared" si="3"/>
        <v>Pc=&gt;Sc</v>
      </c>
      <c r="D41" s="26" t="str">
        <f t="shared" ca="1" si="4"/>
        <v xml:space="preserve">    NUM</v>
      </c>
      <c r="E41" s="26" t="str">
        <f t="shared" ca="1" si="5"/>
        <v xml:space="preserve">     DENOM</v>
      </c>
      <c r="F41" s="27" t="str">
        <f t="shared" si="6"/>
        <v xml:space="preserve"> InterpVal</v>
      </c>
      <c r="G41" s="28" t="str">
        <f t="shared" si="0"/>
        <v xml:space="preserve">  EScum</v>
      </c>
      <c r="H41" s="28" t="str">
        <f t="shared" si="10"/>
        <v xml:space="preserve">   ESmo</v>
      </c>
      <c r="I41" s="29" t="str">
        <f t="shared" si="1"/>
        <v xml:space="preserve">  SPI(t)mo</v>
      </c>
      <c r="J41" s="29" t="str">
        <f t="shared" si="2"/>
        <v xml:space="preserve">  SPI(t)cum</v>
      </c>
      <c r="K41" s="30" t="str">
        <f t="shared" si="7"/>
        <v>AT</v>
      </c>
      <c r="L41" s="29" t="str">
        <f t="shared" si="11"/>
        <v xml:space="preserve">  SV(t)mo</v>
      </c>
      <c r="M41" s="31" t="str">
        <f t="shared" si="12"/>
        <v xml:space="preserve"> SV(t)cum</v>
      </c>
      <c r="N41" s="22"/>
      <c r="O41" s="23" t="str">
        <f t="shared" si="8"/>
        <v>AT-RP</v>
      </c>
      <c r="P41" s="38" t="str">
        <f t="shared" si="9"/>
        <v xml:space="preserve"> IEAC(t)RP</v>
      </c>
      <c r="Q41" s="41"/>
    </row>
    <row r="42" spans="1:17" x14ac:dyDescent="0.2">
      <c r="A42" s="14"/>
      <c r="B42" s="14"/>
      <c r="C42" s="25" t="str">
        <f t="shared" si="3"/>
        <v>Pc=&gt;Sc</v>
      </c>
      <c r="D42" s="26" t="str">
        <f t="shared" ca="1" si="4"/>
        <v xml:space="preserve">    NUM</v>
      </c>
      <c r="E42" s="26" t="str">
        <f t="shared" ca="1" si="5"/>
        <v xml:space="preserve">     DENOM</v>
      </c>
      <c r="F42" s="27" t="str">
        <f t="shared" si="6"/>
        <v xml:space="preserve"> InterpVal</v>
      </c>
      <c r="G42" s="28" t="str">
        <f t="shared" si="0"/>
        <v xml:space="preserve">  EScum</v>
      </c>
      <c r="H42" s="28" t="str">
        <f t="shared" si="10"/>
        <v xml:space="preserve">   ESmo</v>
      </c>
      <c r="I42" s="29" t="str">
        <f t="shared" si="1"/>
        <v xml:space="preserve">  SPI(t)mo</v>
      </c>
      <c r="J42" s="29" t="str">
        <f t="shared" si="2"/>
        <v xml:space="preserve">  SPI(t)cum</v>
      </c>
      <c r="K42" s="30" t="str">
        <f t="shared" si="7"/>
        <v>AT</v>
      </c>
      <c r="L42" s="29" t="str">
        <f t="shared" si="11"/>
        <v xml:space="preserve">  SV(t)mo</v>
      </c>
      <c r="M42" s="31" t="str">
        <f t="shared" si="12"/>
        <v xml:space="preserve"> SV(t)cum</v>
      </c>
      <c r="N42" s="22"/>
      <c r="O42" s="23" t="str">
        <f t="shared" si="8"/>
        <v>AT-RP</v>
      </c>
      <c r="P42" s="38" t="str">
        <f t="shared" si="9"/>
        <v xml:space="preserve"> IEAC(t)RP</v>
      </c>
      <c r="Q42" s="41"/>
    </row>
    <row r="43" spans="1:17" x14ac:dyDescent="0.2">
      <c r="A43" s="14"/>
      <c r="B43" s="14"/>
      <c r="C43" s="25" t="str">
        <f t="shared" si="3"/>
        <v>Pc=&gt;Sc</v>
      </c>
      <c r="D43" s="26" t="str">
        <f t="shared" ca="1" si="4"/>
        <v xml:space="preserve">    NUM</v>
      </c>
      <c r="E43" s="26" t="str">
        <f t="shared" ca="1" si="5"/>
        <v xml:space="preserve">     DENOM</v>
      </c>
      <c r="F43" s="27" t="str">
        <f t="shared" si="6"/>
        <v xml:space="preserve"> InterpVal</v>
      </c>
      <c r="G43" s="28" t="str">
        <f t="shared" si="0"/>
        <v xml:space="preserve">  EScum</v>
      </c>
      <c r="H43" s="28" t="str">
        <f t="shared" si="10"/>
        <v xml:space="preserve">   ESmo</v>
      </c>
      <c r="I43" s="29" t="str">
        <f t="shared" si="1"/>
        <v xml:space="preserve">  SPI(t)mo</v>
      </c>
      <c r="J43" s="29" t="str">
        <f t="shared" si="2"/>
        <v xml:space="preserve">  SPI(t)cum</v>
      </c>
      <c r="K43" s="30" t="str">
        <f t="shared" si="7"/>
        <v>AT</v>
      </c>
      <c r="L43" s="29" t="str">
        <f t="shared" si="11"/>
        <v xml:space="preserve">  SV(t)mo</v>
      </c>
      <c r="M43" s="31" t="str">
        <f t="shared" si="12"/>
        <v xml:space="preserve"> SV(t)cum</v>
      </c>
      <c r="N43" s="22"/>
      <c r="O43" s="23" t="str">
        <f t="shared" si="8"/>
        <v>AT-RP</v>
      </c>
      <c r="P43" s="38" t="str">
        <f t="shared" si="9"/>
        <v xml:space="preserve"> IEAC(t)RP</v>
      </c>
      <c r="Q43" s="41"/>
    </row>
    <row r="44" spans="1:17" x14ac:dyDescent="0.2">
      <c r="A44" s="14"/>
      <c r="B44" s="14"/>
      <c r="C44" s="25" t="str">
        <f t="shared" si="3"/>
        <v>Pc=&gt;Sc</v>
      </c>
      <c r="D44" s="26" t="str">
        <f t="shared" ca="1" si="4"/>
        <v xml:space="preserve">    NUM</v>
      </c>
      <c r="E44" s="26" t="str">
        <f t="shared" ca="1" si="5"/>
        <v xml:space="preserve">     DENOM</v>
      </c>
      <c r="F44" s="27" t="str">
        <f t="shared" si="6"/>
        <v xml:space="preserve"> InterpVal</v>
      </c>
      <c r="G44" s="28" t="str">
        <f t="shared" si="0"/>
        <v xml:space="preserve">  EScum</v>
      </c>
      <c r="H44" s="28" t="str">
        <f t="shared" si="10"/>
        <v xml:space="preserve">   ESmo</v>
      </c>
      <c r="I44" s="29" t="str">
        <f t="shared" si="1"/>
        <v xml:space="preserve">  SPI(t)mo</v>
      </c>
      <c r="J44" s="29" t="str">
        <f t="shared" si="2"/>
        <v xml:space="preserve">  SPI(t)cum</v>
      </c>
      <c r="K44" s="30" t="str">
        <f t="shared" si="7"/>
        <v>AT</v>
      </c>
      <c r="L44" s="29" t="str">
        <f t="shared" si="11"/>
        <v xml:space="preserve">  SV(t)mo</v>
      </c>
      <c r="M44" s="31" t="str">
        <f t="shared" si="12"/>
        <v xml:space="preserve"> SV(t)cum</v>
      </c>
      <c r="N44" s="22"/>
      <c r="O44" s="23" t="str">
        <f t="shared" si="8"/>
        <v>AT-RP</v>
      </c>
      <c r="P44" s="38" t="str">
        <f t="shared" si="9"/>
        <v xml:space="preserve"> IEAC(t)RP</v>
      </c>
      <c r="Q44" s="41"/>
    </row>
    <row r="45" spans="1:17" x14ac:dyDescent="0.2">
      <c r="A45" s="14"/>
      <c r="B45" s="14"/>
      <c r="C45" s="25" t="str">
        <f t="shared" si="3"/>
        <v>Pc=&gt;Sc</v>
      </c>
      <c r="D45" s="26" t="str">
        <f t="shared" ca="1" si="4"/>
        <v xml:space="preserve">    NUM</v>
      </c>
      <c r="E45" s="26" t="str">
        <f t="shared" ca="1" si="5"/>
        <v xml:space="preserve">     DENOM</v>
      </c>
      <c r="F45" s="27" t="str">
        <f t="shared" si="6"/>
        <v xml:space="preserve"> InterpVal</v>
      </c>
      <c r="G45" s="28" t="str">
        <f t="shared" si="0"/>
        <v xml:space="preserve">  EScum</v>
      </c>
      <c r="H45" s="28" t="str">
        <f t="shared" si="10"/>
        <v xml:space="preserve">   ESmo</v>
      </c>
      <c r="I45" s="29" t="str">
        <f t="shared" si="1"/>
        <v xml:space="preserve">  SPI(t)mo</v>
      </c>
      <c r="J45" s="29" t="str">
        <f t="shared" si="2"/>
        <v xml:space="preserve">  SPI(t)cum</v>
      </c>
      <c r="K45" s="30" t="str">
        <f t="shared" si="7"/>
        <v>AT</v>
      </c>
      <c r="L45" s="29" t="str">
        <f t="shared" si="11"/>
        <v xml:space="preserve">  SV(t)mo</v>
      </c>
      <c r="M45" s="31" t="str">
        <f t="shared" si="12"/>
        <v xml:space="preserve"> SV(t)cum</v>
      </c>
      <c r="N45" s="22"/>
      <c r="O45" s="23" t="str">
        <f t="shared" si="8"/>
        <v>AT-RP</v>
      </c>
      <c r="P45" s="38" t="str">
        <f t="shared" si="9"/>
        <v xml:space="preserve"> IEAC(t)RP</v>
      </c>
      <c r="Q45" s="41"/>
    </row>
    <row r="46" spans="1:17" x14ac:dyDescent="0.2">
      <c r="A46" s="14"/>
      <c r="B46" s="14"/>
      <c r="C46" s="25" t="str">
        <f t="shared" si="3"/>
        <v>Pc=&gt;Sc</v>
      </c>
      <c r="D46" s="26" t="str">
        <f t="shared" ca="1" si="4"/>
        <v xml:space="preserve">    NUM</v>
      </c>
      <c r="E46" s="26" t="str">
        <f t="shared" ca="1" si="5"/>
        <v xml:space="preserve">     DENOM</v>
      </c>
      <c r="F46" s="27" t="str">
        <f t="shared" si="6"/>
        <v xml:space="preserve"> InterpVal</v>
      </c>
      <c r="G46" s="28" t="str">
        <f t="shared" si="0"/>
        <v xml:space="preserve">  EScum</v>
      </c>
      <c r="H46" s="28" t="str">
        <f t="shared" si="10"/>
        <v xml:space="preserve">   ESmo</v>
      </c>
      <c r="I46" s="29" t="str">
        <f t="shared" si="1"/>
        <v xml:space="preserve">  SPI(t)mo</v>
      </c>
      <c r="J46" s="29" t="str">
        <f t="shared" si="2"/>
        <v xml:space="preserve">  SPI(t)cum</v>
      </c>
      <c r="K46" s="30" t="str">
        <f t="shared" si="7"/>
        <v>AT</v>
      </c>
      <c r="L46" s="29" t="str">
        <f t="shared" si="11"/>
        <v xml:space="preserve">  SV(t)mo</v>
      </c>
      <c r="M46" s="31" t="str">
        <f t="shared" si="12"/>
        <v xml:space="preserve"> SV(t)cum</v>
      </c>
      <c r="N46" s="22"/>
      <c r="O46" s="23" t="str">
        <f t="shared" si="8"/>
        <v>AT-RP</v>
      </c>
      <c r="P46" s="38" t="str">
        <f t="shared" si="9"/>
        <v xml:space="preserve"> IEAC(t)RP</v>
      </c>
      <c r="Q46" s="41"/>
    </row>
    <row r="47" spans="1:17" x14ac:dyDescent="0.2">
      <c r="A47" s="14"/>
      <c r="B47" s="14"/>
      <c r="C47" s="25" t="str">
        <f t="shared" si="3"/>
        <v>Pc=&gt;Sc</v>
      </c>
      <c r="D47" s="26" t="str">
        <f t="shared" ca="1" si="4"/>
        <v xml:space="preserve">    NUM</v>
      </c>
      <c r="E47" s="26" t="str">
        <f t="shared" ca="1" si="5"/>
        <v xml:space="preserve">     DENOM</v>
      </c>
      <c r="F47" s="27" t="str">
        <f t="shared" si="6"/>
        <v xml:space="preserve"> InterpVal</v>
      </c>
      <c r="G47" s="28" t="str">
        <f t="shared" si="0"/>
        <v xml:space="preserve">  EScum</v>
      </c>
      <c r="H47" s="28" t="str">
        <f t="shared" si="10"/>
        <v xml:space="preserve">   ESmo</v>
      </c>
      <c r="I47" s="29" t="str">
        <f t="shared" si="1"/>
        <v xml:space="preserve">  SPI(t)mo</v>
      </c>
      <c r="J47" s="29" t="str">
        <f t="shared" si="2"/>
        <v xml:space="preserve">  SPI(t)cum</v>
      </c>
      <c r="K47" s="30" t="str">
        <f t="shared" si="7"/>
        <v>AT</v>
      </c>
      <c r="L47" s="29" t="str">
        <f t="shared" si="11"/>
        <v xml:space="preserve">  SV(t)mo</v>
      </c>
      <c r="M47" s="31" t="str">
        <f t="shared" si="12"/>
        <v xml:space="preserve"> SV(t)cum</v>
      </c>
      <c r="N47" s="22"/>
      <c r="O47" s="23" t="str">
        <f t="shared" si="8"/>
        <v>AT-RP</v>
      </c>
      <c r="P47" s="38" t="str">
        <f t="shared" si="9"/>
        <v xml:space="preserve"> IEAC(t)RP</v>
      </c>
      <c r="Q47" s="41"/>
    </row>
    <row r="48" spans="1:17" x14ac:dyDescent="0.2">
      <c r="A48" s="14"/>
      <c r="B48" s="14"/>
      <c r="C48" s="25" t="str">
        <f t="shared" si="3"/>
        <v>Pc=&gt;Sc</v>
      </c>
      <c r="D48" s="26" t="str">
        <f t="shared" ca="1" si="4"/>
        <v xml:space="preserve">    NUM</v>
      </c>
      <c r="E48" s="26" t="str">
        <f t="shared" ca="1" si="5"/>
        <v xml:space="preserve">     DENOM</v>
      </c>
      <c r="F48" s="27" t="str">
        <f t="shared" si="6"/>
        <v xml:space="preserve"> InterpVal</v>
      </c>
      <c r="G48" s="28" t="str">
        <f t="shared" si="0"/>
        <v xml:space="preserve">  EScum</v>
      </c>
      <c r="H48" s="28" t="str">
        <f t="shared" si="10"/>
        <v xml:space="preserve">   ESmo</v>
      </c>
      <c r="I48" s="29" t="str">
        <f t="shared" si="1"/>
        <v xml:space="preserve">  SPI(t)mo</v>
      </c>
      <c r="J48" s="29" t="str">
        <f t="shared" si="2"/>
        <v xml:space="preserve">  SPI(t)cum</v>
      </c>
      <c r="K48" s="30" t="str">
        <f t="shared" si="7"/>
        <v>AT</v>
      </c>
      <c r="L48" s="29" t="str">
        <f t="shared" si="11"/>
        <v xml:space="preserve">  SV(t)mo</v>
      </c>
      <c r="M48" s="31" t="str">
        <f t="shared" si="12"/>
        <v xml:space="preserve"> SV(t)cum</v>
      </c>
      <c r="N48" s="22"/>
      <c r="O48" s="23" t="str">
        <f t="shared" si="8"/>
        <v>AT-RP</v>
      </c>
      <c r="P48" s="38" t="str">
        <f t="shared" si="9"/>
        <v xml:space="preserve"> IEAC(t)RP</v>
      </c>
      <c r="Q48" s="41"/>
    </row>
    <row r="49" spans="1:17" x14ac:dyDescent="0.2">
      <c r="A49" s="14"/>
      <c r="B49" s="14"/>
      <c r="C49" s="25" t="str">
        <f t="shared" si="3"/>
        <v>Pc=&gt;Sc</v>
      </c>
      <c r="D49" s="26" t="str">
        <f t="shared" ca="1" si="4"/>
        <v xml:space="preserve">    NUM</v>
      </c>
      <c r="E49" s="26" t="str">
        <f t="shared" ca="1" si="5"/>
        <v xml:space="preserve">     DENOM</v>
      </c>
      <c r="F49" s="27" t="str">
        <f t="shared" si="6"/>
        <v xml:space="preserve"> InterpVal</v>
      </c>
      <c r="G49" s="28" t="str">
        <f t="shared" si="0"/>
        <v xml:space="preserve">  EScum</v>
      </c>
      <c r="H49" s="28" t="str">
        <f t="shared" si="10"/>
        <v xml:space="preserve">   ESmo</v>
      </c>
      <c r="I49" s="29" t="str">
        <f t="shared" si="1"/>
        <v xml:space="preserve">  SPI(t)mo</v>
      </c>
      <c r="J49" s="29" t="str">
        <f t="shared" si="2"/>
        <v xml:space="preserve">  SPI(t)cum</v>
      </c>
      <c r="K49" s="30" t="str">
        <f t="shared" si="7"/>
        <v>AT</v>
      </c>
      <c r="L49" s="29" t="str">
        <f t="shared" si="11"/>
        <v xml:space="preserve">  SV(t)mo</v>
      </c>
      <c r="M49" s="31" t="str">
        <f t="shared" si="12"/>
        <v xml:space="preserve"> SV(t)cum</v>
      </c>
      <c r="N49" s="22"/>
      <c r="O49" s="23" t="str">
        <f t="shared" si="8"/>
        <v>AT-RP</v>
      </c>
      <c r="P49" s="38" t="str">
        <f t="shared" si="9"/>
        <v xml:space="preserve"> IEAC(t)RP</v>
      </c>
      <c r="Q49" s="41"/>
    </row>
    <row r="50" spans="1:17" x14ac:dyDescent="0.2">
      <c r="A50" s="14"/>
      <c r="B50" s="14"/>
      <c r="C50" s="25" t="str">
        <f t="shared" si="3"/>
        <v>Pc=&gt;Sc</v>
      </c>
      <c r="D50" s="26" t="str">
        <f t="shared" ca="1" si="4"/>
        <v xml:space="preserve">    NUM</v>
      </c>
      <c r="E50" s="26" t="str">
        <f t="shared" ca="1" si="5"/>
        <v xml:space="preserve">     DENOM</v>
      </c>
      <c r="F50" s="27" t="str">
        <f t="shared" si="6"/>
        <v xml:space="preserve"> InterpVal</v>
      </c>
      <c r="G50" s="28" t="str">
        <f t="shared" si="0"/>
        <v xml:space="preserve">  EScum</v>
      </c>
      <c r="H50" s="28" t="str">
        <f t="shared" si="10"/>
        <v xml:space="preserve">   ESmo</v>
      </c>
      <c r="I50" s="29" t="str">
        <f t="shared" si="1"/>
        <v xml:space="preserve">  SPI(t)mo</v>
      </c>
      <c r="J50" s="29" t="str">
        <f t="shared" si="2"/>
        <v xml:space="preserve">  SPI(t)cum</v>
      </c>
      <c r="K50" s="30" t="str">
        <f t="shared" si="7"/>
        <v>AT</v>
      </c>
      <c r="L50" s="29" t="str">
        <f t="shared" si="11"/>
        <v xml:space="preserve">  SV(t)mo</v>
      </c>
      <c r="M50" s="31" t="str">
        <f t="shared" si="12"/>
        <v xml:space="preserve"> SV(t)cum</v>
      </c>
      <c r="N50" s="22"/>
      <c r="O50" s="23" t="str">
        <f t="shared" si="8"/>
        <v>AT-RP</v>
      </c>
      <c r="P50" s="38" t="str">
        <f t="shared" si="9"/>
        <v xml:space="preserve"> IEAC(t)RP</v>
      </c>
      <c r="Q50" s="41"/>
    </row>
    <row r="51" spans="1:17" x14ac:dyDescent="0.2">
      <c r="A51" s="14"/>
      <c r="B51" s="14"/>
      <c r="C51" s="25" t="str">
        <f t="shared" si="3"/>
        <v>Pc=&gt;Sc</v>
      </c>
      <c r="D51" s="26" t="str">
        <f t="shared" ca="1" si="4"/>
        <v xml:space="preserve">    NUM</v>
      </c>
      <c r="E51" s="26" t="str">
        <f t="shared" ca="1" si="5"/>
        <v xml:space="preserve">     DENOM</v>
      </c>
      <c r="F51" s="27" t="str">
        <f t="shared" si="6"/>
        <v xml:space="preserve"> InterpVal</v>
      </c>
      <c r="G51" s="28" t="str">
        <f t="shared" si="0"/>
        <v xml:space="preserve">  EScum</v>
      </c>
      <c r="H51" s="28" t="str">
        <f t="shared" si="10"/>
        <v xml:space="preserve">   ESmo</v>
      </c>
      <c r="I51" s="29" t="str">
        <f t="shared" si="1"/>
        <v xml:space="preserve">  SPI(t)mo</v>
      </c>
      <c r="J51" s="29" t="str">
        <f t="shared" si="2"/>
        <v xml:space="preserve">  SPI(t)cum</v>
      </c>
      <c r="K51" s="30" t="str">
        <f t="shared" si="7"/>
        <v>AT</v>
      </c>
      <c r="L51" s="29" t="str">
        <f t="shared" si="11"/>
        <v xml:space="preserve">  SV(t)mo</v>
      </c>
      <c r="M51" s="31" t="str">
        <f t="shared" si="12"/>
        <v xml:space="preserve"> SV(t)cum</v>
      </c>
      <c r="N51" s="22"/>
      <c r="O51" s="23" t="str">
        <f t="shared" si="8"/>
        <v>AT-RP</v>
      </c>
      <c r="P51" s="38" t="str">
        <f t="shared" si="9"/>
        <v xml:space="preserve"> IEAC(t)RP</v>
      </c>
      <c r="Q51" s="41"/>
    </row>
    <row r="52" spans="1:17" x14ac:dyDescent="0.2">
      <c r="A52" s="14"/>
      <c r="B52" s="14"/>
      <c r="C52" s="25" t="str">
        <f t="shared" si="3"/>
        <v>Pc=&gt;Sc</v>
      </c>
      <c r="D52" s="26" t="str">
        <f t="shared" ca="1" si="4"/>
        <v xml:space="preserve">    NUM</v>
      </c>
      <c r="E52" s="26" t="str">
        <f t="shared" ca="1" si="5"/>
        <v xml:space="preserve">     DENOM</v>
      </c>
      <c r="F52" s="27" t="str">
        <f t="shared" si="6"/>
        <v xml:space="preserve"> InterpVal</v>
      </c>
      <c r="G52" s="28" t="str">
        <f t="shared" si="0"/>
        <v xml:space="preserve">  EScum</v>
      </c>
      <c r="H52" s="28" t="str">
        <f t="shared" si="10"/>
        <v xml:space="preserve">   ESmo</v>
      </c>
      <c r="I52" s="29" t="str">
        <f t="shared" si="1"/>
        <v xml:space="preserve">  SPI(t)mo</v>
      </c>
      <c r="J52" s="29" t="str">
        <f t="shared" si="2"/>
        <v xml:space="preserve">  SPI(t)cum</v>
      </c>
      <c r="K52" s="30" t="str">
        <f t="shared" si="7"/>
        <v>AT</v>
      </c>
      <c r="L52" s="29" t="str">
        <f t="shared" si="11"/>
        <v xml:space="preserve">  SV(t)mo</v>
      </c>
      <c r="M52" s="31" t="str">
        <f t="shared" si="12"/>
        <v xml:space="preserve"> SV(t)cum</v>
      </c>
      <c r="N52" s="22"/>
      <c r="O52" s="23" t="str">
        <f t="shared" si="8"/>
        <v>AT-RP</v>
      </c>
      <c r="P52" s="38" t="str">
        <f t="shared" si="9"/>
        <v xml:space="preserve"> IEAC(t)RP</v>
      </c>
      <c r="Q52" s="41"/>
    </row>
    <row r="53" spans="1:17" x14ac:dyDescent="0.2">
      <c r="A53" s="32" t="s">
        <v>13</v>
      </c>
      <c r="B53" s="33">
        <f>COUNTIF($B$3:$B$52,MAX($B$3:$B$52))</f>
        <v>0</v>
      </c>
    </row>
  </sheetData>
  <conditionalFormatting sqref="G3:I52">
    <cfRule type="cellIs" dxfId="3" priority="1" stopIfTrue="1" operator="equal">
      <formula>"  ERROR"</formula>
    </cfRule>
  </conditionalFormatting>
  <conditionalFormatting sqref="J3:J52 L3:M52">
    <cfRule type="cellIs" dxfId="2" priority="2" stopIfTrue="1" operator="equal">
      <formula>"   ERROR"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7"/>
  <sheetViews>
    <sheetView workbookViewId="0">
      <selection activeCell="X42" sqref="X42"/>
    </sheetView>
  </sheetViews>
  <sheetFormatPr defaultRowHeight="12.75" x14ac:dyDescent="0.2"/>
  <cols>
    <col min="1" max="2" width="11.7109375" customWidth="1"/>
    <col min="3" max="3" width="3.28515625" customWidth="1"/>
    <col min="4" max="5" width="11.7109375" customWidth="1"/>
    <col min="6" max="6" width="3.28515625" customWidth="1"/>
    <col min="11" max="11" width="3.28515625" customWidth="1"/>
  </cols>
  <sheetData>
    <row r="1" spans="1:19" ht="21" customHeight="1" thickBot="1" x14ac:dyDescent="0.25">
      <c r="A1" s="82" t="s">
        <v>0</v>
      </c>
      <c r="B1" s="82" t="s">
        <v>1</v>
      </c>
      <c r="D1" s="82" t="s">
        <v>0</v>
      </c>
      <c r="E1" s="82" t="s">
        <v>1</v>
      </c>
      <c r="F1" s="53"/>
      <c r="G1" s="53"/>
      <c r="K1" s="94"/>
      <c r="L1" s="4" t="s">
        <v>8</v>
      </c>
      <c r="M1" s="4" t="s">
        <v>9</v>
      </c>
      <c r="N1" s="2" t="s">
        <v>10</v>
      </c>
      <c r="O1" s="4" t="s">
        <v>11</v>
      </c>
      <c r="P1" s="5" t="s">
        <v>12</v>
      </c>
      <c r="Q1" s="97" t="s">
        <v>16</v>
      </c>
      <c r="R1" s="2" t="s">
        <v>14</v>
      </c>
      <c r="S1" s="99" t="s">
        <v>15</v>
      </c>
    </row>
    <row r="2" spans="1:19" ht="13.5" thickBot="1" x14ac:dyDescent="0.25">
      <c r="A2" s="83">
        <v>93</v>
      </c>
      <c r="B2" s="83">
        <v>93</v>
      </c>
      <c r="D2" s="83">
        <v>93</v>
      </c>
      <c r="E2" s="83">
        <v>93</v>
      </c>
      <c r="F2" s="77"/>
      <c r="G2" s="84" t="s">
        <v>30</v>
      </c>
      <c r="H2" s="85"/>
      <c r="I2" s="85"/>
      <c r="J2" s="86"/>
      <c r="K2" s="95"/>
      <c r="L2" s="10"/>
      <c r="M2" s="10"/>
      <c r="N2" s="11">
        <v>0</v>
      </c>
      <c r="O2" s="10"/>
      <c r="P2" s="12"/>
      <c r="Q2" s="11">
        <v>19</v>
      </c>
      <c r="R2" s="13">
        <v>10</v>
      </c>
      <c r="S2" s="12"/>
    </row>
    <row r="3" spans="1:19" x14ac:dyDescent="0.2">
      <c r="A3" s="83">
        <v>644</v>
      </c>
      <c r="B3" s="83">
        <v>644</v>
      </c>
      <c r="D3" s="83">
        <v>644</v>
      </c>
      <c r="E3" s="83">
        <v>644</v>
      </c>
      <c r="F3" s="77"/>
      <c r="G3" s="87" t="s">
        <v>31</v>
      </c>
      <c r="H3" s="88"/>
      <c r="I3" s="88"/>
      <c r="J3" s="89"/>
      <c r="K3" s="95"/>
      <c r="L3" s="19">
        <v>0.9663241106719368</v>
      </c>
      <c r="M3" s="19">
        <v>0.9663241106719368</v>
      </c>
      <c r="N3" s="20">
        <v>1</v>
      </c>
      <c r="O3" s="19">
        <v>-3.3675889328063202E-2</v>
      </c>
      <c r="P3" s="21">
        <v>-3.3675889328063202E-2</v>
      </c>
      <c r="Q3" s="22"/>
      <c r="R3" s="23">
        <v>11</v>
      </c>
      <c r="S3" s="24">
        <v>29.662140052356019</v>
      </c>
    </row>
    <row r="4" spans="1:19" ht="13.5" thickBot="1" x14ac:dyDescent="0.25">
      <c r="A4" s="83">
        <v>975</v>
      </c>
      <c r="B4" s="83">
        <v>1710</v>
      </c>
      <c r="D4" s="83">
        <v>975</v>
      </c>
      <c r="E4" s="83">
        <v>1710</v>
      </c>
      <c r="F4" s="77"/>
      <c r="G4" s="90" t="s">
        <v>32</v>
      </c>
      <c r="H4" s="91"/>
      <c r="I4" s="91"/>
      <c r="J4" s="92"/>
      <c r="K4" s="95"/>
      <c r="L4" s="29">
        <v>0.81711537977392312</v>
      </c>
      <c r="M4" s="29">
        <v>0.89171974522292996</v>
      </c>
      <c r="N4" s="30">
        <v>2</v>
      </c>
      <c r="O4" s="29">
        <v>-0.18288462022607688</v>
      </c>
      <c r="P4" s="31">
        <v>-0.21656050955414008</v>
      </c>
      <c r="Q4" s="22"/>
      <c r="R4" s="23">
        <v>12</v>
      </c>
      <c r="S4" s="24">
        <v>31.307142857142857</v>
      </c>
    </row>
    <row r="5" spans="1:19" x14ac:dyDescent="0.2">
      <c r="A5" s="83">
        <v>1275</v>
      </c>
      <c r="B5" s="83">
        <v>2397</v>
      </c>
      <c r="D5" s="83">
        <v>1275</v>
      </c>
      <c r="E5" s="83">
        <v>2397</v>
      </c>
      <c r="F5" s="53"/>
      <c r="G5" s="53"/>
      <c r="K5" s="94"/>
      <c r="L5" s="29">
        <v>0.6819070442076054</v>
      </c>
      <c r="M5" s="29">
        <v>0.82178217821782173</v>
      </c>
      <c r="N5" s="30">
        <v>3</v>
      </c>
      <c r="O5" s="29">
        <v>-0.3180929557923946</v>
      </c>
      <c r="P5" s="31">
        <v>-0.53465346534653468</v>
      </c>
      <c r="Q5" s="22"/>
      <c r="R5" s="23">
        <v>13</v>
      </c>
      <c r="S5" s="24">
        <v>33.120481927710841</v>
      </c>
    </row>
    <row r="6" spans="1:19" x14ac:dyDescent="0.2">
      <c r="A6" s="83">
        <v>1739</v>
      </c>
      <c r="B6" s="83">
        <v>3060</v>
      </c>
      <c r="D6" s="83">
        <v>1739</v>
      </c>
      <c r="E6" s="83">
        <v>3060</v>
      </c>
      <c r="L6" s="29">
        <v>1.0658900013224071</v>
      </c>
      <c r="M6" s="29">
        <v>0.8828091339939681</v>
      </c>
      <c r="N6" s="30">
        <v>4</v>
      </c>
      <c r="O6" s="29">
        <v>6.5890001322407077E-2</v>
      </c>
      <c r="P6" s="31">
        <v>-0.46876346402412761</v>
      </c>
      <c r="Q6" s="22"/>
      <c r="R6" s="23">
        <v>14</v>
      </c>
      <c r="S6" s="24">
        <v>31.522205954123962</v>
      </c>
    </row>
    <row r="7" spans="1:19" x14ac:dyDescent="0.2">
      <c r="A7" s="83">
        <v>2292</v>
      </c>
      <c r="B7" s="83">
        <v>3923</v>
      </c>
      <c r="D7" s="83">
        <v>2292</v>
      </c>
      <c r="E7" s="83">
        <v>3923</v>
      </c>
      <c r="L7" s="29">
        <v>0.61328247968408256</v>
      </c>
      <c r="M7" s="29">
        <v>0.82890380313199097</v>
      </c>
      <c r="N7" s="30">
        <v>5</v>
      </c>
      <c r="O7" s="29">
        <v>-0.38671752031591744</v>
      </c>
      <c r="P7" s="31">
        <v>-0.85548098434004505</v>
      </c>
      <c r="Q7" s="22"/>
      <c r="R7" s="23">
        <v>15</v>
      </c>
      <c r="S7" s="24">
        <v>32.921839576810967</v>
      </c>
    </row>
    <row r="8" spans="1:19" x14ac:dyDescent="0.2">
      <c r="A8" s="83">
        <v>3331</v>
      </c>
      <c r="B8" s="83">
        <v>4722</v>
      </c>
      <c r="D8" s="83">
        <v>3331</v>
      </c>
      <c r="E8" s="83">
        <v>4722</v>
      </c>
      <c r="L8" s="29">
        <v>0.56196868008948542</v>
      </c>
      <c r="M8" s="29">
        <v>0.78441461595824002</v>
      </c>
      <c r="N8" s="30">
        <v>6</v>
      </c>
      <c r="O8" s="29">
        <v>-0.43803131991051458</v>
      </c>
      <c r="P8" s="31">
        <v>-1.2935123042505596</v>
      </c>
      <c r="Q8" s="22"/>
      <c r="R8" s="23">
        <v>16</v>
      </c>
      <c r="S8" s="24">
        <v>34.221884209525626</v>
      </c>
    </row>
    <row r="9" spans="1:19" x14ac:dyDescent="0.2">
      <c r="A9" s="83">
        <v>3869</v>
      </c>
      <c r="B9" s="83">
        <v>5743</v>
      </c>
      <c r="D9" s="83">
        <v>3869</v>
      </c>
      <c r="E9" s="83">
        <v>5743</v>
      </c>
      <c r="L9" s="29">
        <v>1.4844356219344403</v>
      </c>
      <c r="M9" s="29">
        <v>0.88441761681198294</v>
      </c>
      <c r="N9" s="30">
        <v>7</v>
      </c>
      <c r="O9" s="29">
        <v>0.48443562193444034</v>
      </c>
      <c r="P9" s="31">
        <v>-0.80907668231611929</v>
      </c>
      <c r="Q9" s="22"/>
      <c r="R9" s="23">
        <v>17</v>
      </c>
      <c r="S9" s="24">
        <v>31.483063700707788</v>
      </c>
    </row>
    <row r="10" spans="1:19" x14ac:dyDescent="0.2">
      <c r="A10" s="83">
        <v>4612</v>
      </c>
      <c r="B10" s="83">
        <v>7369</v>
      </c>
      <c r="D10" s="83">
        <v>4612</v>
      </c>
      <c r="E10" s="83">
        <v>7369</v>
      </c>
      <c r="L10" s="29">
        <v>0.28169014084507094</v>
      </c>
      <c r="M10" s="29">
        <v>0.80907668231611896</v>
      </c>
      <c r="N10" s="30">
        <v>8</v>
      </c>
      <c r="O10" s="29">
        <v>-0.71830985915492906</v>
      </c>
      <c r="P10" s="31">
        <v>-1.5273865414710484</v>
      </c>
      <c r="Q10" s="22"/>
      <c r="R10" s="23">
        <v>18</v>
      </c>
      <c r="S10" s="24">
        <v>33.483558994197296</v>
      </c>
    </row>
    <row r="11" spans="1:19" x14ac:dyDescent="0.2">
      <c r="A11" s="83">
        <v>5527</v>
      </c>
      <c r="B11" s="83">
        <v>9005</v>
      </c>
      <c r="D11" s="83">
        <v>5527</v>
      </c>
      <c r="E11" s="83">
        <v>9005</v>
      </c>
      <c r="L11" s="29">
        <v>0.5739189799497959</v>
      </c>
      <c r="M11" s="29">
        <v>0.78294804871986079</v>
      </c>
      <c r="N11" s="30">
        <v>9</v>
      </c>
      <c r="O11" s="29">
        <v>-0.4260810200502041</v>
      </c>
      <c r="P11" s="31">
        <v>-1.9534675615212524</v>
      </c>
      <c r="Q11" s="22"/>
      <c r="R11" s="23">
        <v>19</v>
      </c>
      <c r="S11" s="24">
        <v>34.267255063813579</v>
      </c>
    </row>
    <row r="12" spans="1:19" x14ac:dyDescent="0.2">
      <c r="A12" s="83"/>
      <c r="B12" s="83">
        <v>10850</v>
      </c>
      <c r="D12" s="100" t="s">
        <v>33</v>
      </c>
      <c r="E12" s="101"/>
      <c r="L12" s="29">
        <v>0.15033557046979862</v>
      </c>
      <c r="M12" s="29">
        <v>0.71968680089485459</v>
      </c>
      <c r="N12" s="30">
        <v>10</v>
      </c>
      <c r="O12" s="29">
        <v>-0.84966442953020138</v>
      </c>
      <c r="P12" s="31">
        <v>-2.8031319910514538</v>
      </c>
      <c r="Q12" s="22"/>
      <c r="R12" s="23">
        <v>20</v>
      </c>
      <c r="S12" s="24">
        <v>36.400373018340069</v>
      </c>
    </row>
    <row r="13" spans="1:19" x14ac:dyDescent="0.2">
      <c r="A13" s="83"/>
      <c r="B13" s="83">
        <v>12218</v>
      </c>
      <c r="D13" s="102"/>
      <c r="E13" s="103"/>
      <c r="L13" s="29">
        <v>0.45548098434004469</v>
      </c>
      <c r="M13" s="29">
        <v>0.69566809029896282</v>
      </c>
      <c r="N13" s="30">
        <v>11</v>
      </c>
      <c r="O13" s="29">
        <v>-0.54451901565995531</v>
      </c>
      <c r="P13" s="31">
        <v>-3.3476510067114091</v>
      </c>
      <c r="Q13" s="22"/>
      <c r="R13" s="23">
        <v>21</v>
      </c>
      <c r="S13" s="24">
        <v>37.311875109629888</v>
      </c>
    </row>
    <row r="14" spans="1:19" x14ac:dyDescent="0.2">
      <c r="A14" s="83"/>
      <c r="B14" s="83">
        <v>13921</v>
      </c>
      <c r="D14" s="83">
        <v>6112</v>
      </c>
      <c r="E14" s="83">
        <v>6325</v>
      </c>
      <c r="L14" s="29">
        <v>0.39396143928138372</v>
      </c>
      <c r="M14" s="29">
        <v>0.67052586938083125</v>
      </c>
      <c r="N14" s="30">
        <v>12</v>
      </c>
      <c r="O14" s="29">
        <v>-0.60603856071861628</v>
      </c>
      <c r="P14" s="31">
        <v>-3.9536895674300254</v>
      </c>
      <c r="Q14" s="22"/>
      <c r="R14" s="23">
        <v>22</v>
      </c>
      <c r="S14" s="24">
        <v>38.3359686294352</v>
      </c>
    </row>
    <row r="15" spans="1:19" x14ac:dyDescent="0.2">
      <c r="A15" s="83"/>
      <c r="B15" s="83">
        <v>15417</v>
      </c>
      <c r="D15" s="83">
        <v>7432</v>
      </c>
      <c r="E15" s="83">
        <v>7738</v>
      </c>
      <c r="L15" s="29">
        <v>0.37964376590330851</v>
      </c>
      <c r="M15" s="29">
        <v>0.64815032295948327</v>
      </c>
      <c r="N15" s="30">
        <v>13</v>
      </c>
      <c r="O15" s="29">
        <v>-0.62035623409669149</v>
      </c>
      <c r="P15" s="31">
        <v>-4.5740458015267169</v>
      </c>
      <c r="Q15" s="22"/>
      <c r="R15" s="23">
        <v>23</v>
      </c>
      <c r="S15" s="24">
        <v>39.314187352781303</v>
      </c>
    </row>
    <row r="16" spans="1:19" x14ac:dyDescent="0.2">
      <c r="A16" s="83"/>
      <c r="B16" s="83">
        <v>18170</v>
      </c>
      <c r="D16" s="83">
        <v>8067</v>
      </c>
      <c r="E16" s="83">
        <v>8445</v>
      </c>
      <c r="L16" s="29">
        <v>0.58545264563318078</v>
      </c>
      <c r="M16" s="29">
        <v>0.64367191743617602</v>
      </c>
      <c r="N16" s="30">
        <v>14</v>
      </c>
      <c r="O16" s="29">
        <v>-0.41454735436681922</v>
      </c>
      <c r="P16" s="31">
        <v>-4.9885931558935361</v>
      </c>
      <c r="Q16" s="22"/>
      <c r="R16" s="23">
        <v>24</v>
      </c>
      <c r="S16" s="24">
        <v>39.518143459915606</v>
      </c>
    </row>
    <row r="17" spans="1:19" x14ac:dyDescent="0.2">
      <c r="A17" s="83"/>
      <c r="B17" s="83">
        <v>20022</v>
      </c>
      <c r="D17" s="83">
        <v>9678</v>
      </c>
      <c r="E17" s="83">
        <v>10766</v>
      </c>
      <c r="L17" s="29">
        <v>0.98098859315589415</v>
      </c>
      <c r="M17" s="29">
        <v>0.66615969581749057</v>
      </c>
      <c r="N17" s="30">
        <v>15</v>
      </c>
      <c r="O17" s="29">
        <v>-1.9011406844105849E-2</v>
      </c>
      <c r="P17" s="31">
        <v>-5.007604562737642</v>
      </c>
      <c r="Q17" s="22"/>
      <c r="R17" s="23">
        <v>25</v>
      </c>
      <c r="S17" s="24">
        <v>38.521689497716892</v>
      </c>
    </row>
    <row r="18" spans="1:19" x14ac:dyDescent="0.2">
      <c r="A18" s="83"/>
      <c r="B18" s="83">
        <v>21936</v>
      </c>
      <c r="D18" s="83">
        <v>11089</v>
      </c>
      <c r="E18" s="83">
        <v>13001</v>
      </c>
      <c r="L18" s="29">
        <v>1.7771283722614513</v>
      </c>
      <c r="M18" s="29">
        <v>0.73559523809523808</v>
      </c>
      <c r="N18" s="30">
        <v>16</v>
      </c>
      <c r="O18" s="29">
        <v>0.77712837226145126</v>
      </c>
      <c r="P18" s="31">
        <v>-4.2304761904761907</v>
      </c>
      <c r="Q18" s="22"/>
      <c r="R18" s="23">
        <v>26</v>
      </c>
      <c r="S18" s="24">
        <v>35.829422236607869</v>
      </c>
    </row>
    <row r="19" spans="1:19" x14ac:dyDescent="0.2">
      <c r="A19" s="83"/>
      <c r="B19" s="83">
        <v>24418</v>
      </c>
      <c r="D19" s="83">
        <v>12345</v>
      </c>
      <c r="E19" s="83">
        <v>14295</v>
      </c>
      <c r="L19" s="29">
        <v>0.91642241066898578</v>
      </c>
      <c r="M19" s="29">
        <v>0.74623213059957616</v>
      </c>
      <c r="N19" s="30">
        <v>17</v>
      </c>
      <c r="O19" s="29">
        <v>-8.3577589331014224E-2</v>
      </c>
      <c r="P19" s="31">
        <v>-4.3140537798072049</v>
      </c>
      <c r="Q19" s="22"/>
      <c r="R19" s="23">
        <v>27</v>
      </c>
      <c r="S19" s="24">
        <v>35.461246200607903</v>
      </c>
    </row>
    <row r="20" spans="1:19" x14ac:dyDescent="0.2">
      <c r="A20" s="83"/>
      <c r="B20" s="83">
        <v>26186</v>
      </c>
      <c r="D20" s="83">
        <v>14539</v>
      </c>
      <c r="E20" s="83">
        <v>15573</v>
      </c>
      <c r="L20" s="29">
        <v>0.92157434384950854</v>
      </c>
      <c r="M20" s="29">
        <v>0.75597336466901688</v>
      </c>
      <c r="N20" s="30">
        <v>18</v>
      </c>
      <c r="O20" s="29">
        <v>-7.8425656150491463E-2</v>
      </c>
      <c r="P20" s="31">
        <v>-4.3924794359576964</v>
      </c>
      <c r="Q20" s="22"/>
      <c r="R20" s="23">
        <v>28</v>
      </c>
      <c r="S20" s="24">
        <v>35.133160621761661</v>
      </c>
    </row>
    <row r="21" spans="1:19" x14ac:dyDescent="0.2">
      <c r="A21" s="83"/>
      <c r="B21" s="83">
        <v>27972</v>
      </c>
      <c r="D21" s="83">
        <v>14899</v>
      </c>
      <c r="E21" s="83">
        <v>17808</v>
      </c>
      <c r="L21" s="29">
        <v>1.3025611798269061</v>
      </c>
      <c r="M21" s="29">
        <v>0.78474114441416898</v>
      </c>
      <c r="N21" s="30">
        <v>19</v>
      </c>
      <c r="O21" s="29">
        <v>0.30256117982690611</v>
      </c>
      <c r="P21" s="31">
        <v>-4.0899182561307903</v>
      </c>
      <c r="Q21" s="22"/>
      <c r="R21" s="23">
        <v>29</v>
      </c>
      <c r="S21" s="24">
        <v>34.211805555555557</v>
      </c>
    </row>
    <row r="22" spans="1:19" x14ac:dyDescent="0.2">
      <c r="A22" s="83"/>
      <c r="B22" s="83">
        <v>29397</v>
      </c>
      <c r="D22" s="83">
        <v>15677</v>
      </c>
      <c r="E22" s="83">
        <v>19773</v>
      </c>
      <c r="L22" s="29">
        <v>1.795428644568009</v>
      </c>
      <c r="M22" s="29">
        <v>0.83527551942186096</v>
      </c>
      <c r="N22" s="30">
        <v>20</v>
      </c>
      <c r="O22" s="29">
        <v>0.79542864456800899</v>
      </c>
      <c r="P22" s="31">
        <v>-3.2944896115627813</v>
      </c>
      <c r="Q22" s="22"/>
      <c r="R22" s="23">
        <v>30</v>
      </c>
      <c r="S22" s="24">
        <v>32.746985345806522</v>
      </c>
    </row>
    <row r="23" spans="1:19" x14ac:dyDescent="0.2">
      <c r="A23" s="83"/>
      <c r="B23" s="83">
        <v>30899</v>
      </c>
      <c r="D23" s="83">
        <v>16013</v>
      </c>
      <c r="E23" s="83">
        <v>21088</v>
      </c>
      <c r="L23" s="29">
        <v>0.2511291779584468</v>
      </c>
      <c r="M23" s="29">
        <v>0.80745902697122218</v>
      </c>
      <c r="N23" s="30">
        <v>21</v>
      </c>
      <c r="O23" s="29">
        <v>-0.7488708220415532</v>
      </c>
      <c r="P23" s="31">
        <v>-4.0433604336043345</v>
      </c>
      <c r="Q23" s="22"/>
      <c r="R23" s="23">
        <v>31</v>
      </c>
      <c r="S23" s="24">
        <v>33.530605721591812</v>
      </c>
    </row>
    <row r="24" spans="1:19" x14ac:dyDescent="0.2">
      <c r="A24" s="83"/>
      <c r="B24" s="83">
        <v>31821</v>
      </c>
      <c r="D24" s="83">
        <v>17031</v>
      </c>
      <c r="E24" s="83">
        <v>22764</v>
      </c>
      <c r="L24" s="29">
        <v>1.4543193377139225</v>
      </c>
      <c r="M24" s="29">
        <v>0.83686176836861759</v>
      </c>
      <c r="N24" s="30">
        <v>22</v>
      </c>
      <c r="O24" s="29">
        <v>0.45431933771392252</v>
      </c>
      <c r="P24" s="31">
        <v>-3.589041095890412</v>
      </c>
      <c r="Q24" s="22"/>
      <c r="R24" s="23">
        <v>32</v>
      </c>
      <c r="S24" s="24">
        <v>32.703869047619051</v>
      </c>
    </row>
    <row r="25" spans="1:19" x14ac:dyDescent="0.2">
      <c r="A25" s="83"/>
      <c r="B25" s="83"/>
      <c r="D25" s="83">
        <v>17899</v>
      </c>
      <c r="E25" s="83">
        <v>24339</v>
      </c>
      <c r="L25" s="29">
        <v>0.58904109589041198</v>
      </c>
      <c r="M25" s="29">
        <v>0.82608695652173914</v>
      </c>
      <c r="N25" s="30">
        <v>23</v>
      </c>
      <c r="O25" s="29">
        <v>-0.41095890410958802</v>
      </c>
      <c r="P25" s="31">
        <v>-4</v>
      </c>
      <c r="Q25" s="22"/>
      <c r="R25" s="23">
        <v>33</v>
      </c>
      <c r="S25" s="24">
        <v>33</v>
      </c>
    </row>
    <row r="26" spans="1:19" x14ac:dyDescent="0.2">
      <c r="A26" s="83"/>
      <c r="B26" s="83"/>
      <c r="D26" s="83">
        <v>18645</v>
      </c>
      <c r="E26" s="83">
        <v>26310</v>
      </c>
    </row>
    <row r="27" spans="1:19" x14ac:dyDescent="0.2">
      <c r="A27" s="83"/>
      <c r="B27" s="83"/>
      <c r="D27" s="83">
        <v>19788</v>
      </c>
      <c r="E27" s="83">
        <v>28012</v>
      </c>
    </row>
    <row r="28" spans="1:19" x14ac:dyDescent="0.2">
      <c r="A28" s="83"/>
      <c r="B28" s="83"/>
      <c r="D28" s="83">
        <v>21078</v>
      </c>
      <c r="E28" s="83">
        <v>29113</v>
      </c>
    </row>
    <row r="29" spans="1:19" x14ac:dyDescent="0.2">
      <c r="A29" s="83"/>
      <c r="B29" s="83"/>
      <c r="D29" s="83">
        <v>23976</v>
      </c>
      <c r="E29" s="83">
        <v>30008</v>
      </c>
    </row>
    <row r="30" spans="1:19" x14ac:dyDescent="0.2">
      <c r="A30" s="100" t="s">
        <v>34</v>
      </c>
      <c r="B30" s="104"/>
      <c r="D30" s="83">
        <v>25691</v>
      </c>
      <c r="E30" s="83">
        <v>31115</v>
      </c>
    </row>
    <row r="31" spans="1:19" x14ac:dyDescent="0.2">
      <c r="A31" s="105"/>
      <c r="B31" s="106"/>
      <c r="D31" s="83">
        <v>27344</v>
      </c>
      <c r="E31" s="83">
        <v>32053</v>
      </c>
    </row>
    <row r="32" spans="1:19" x14ac:dyDescent="0.2">
      <c r="B32" s="93"/>
      <c r="D32" s="83">
        <v>29014</v>
      </c>
      <c r="E32" s="83">
        <v>32199</v>
      </c>
    </row>
    <row r="33" spans="2:5" x14ac:dyDescent="0.2">
      <c r="B33" s="53"/>
      <c r="D33" s="83">
        <v>30789</v>
      </c>
      <c r="E33" s="53"/>
    </row>
    <row r="34" spans="2:5" x14ac:dyDescent="0.2">
      <c r="B34" s="53"/>
      <c r="D34" s="83">
        <v>31067</v>
      </c>
      <c r="E34" s="53"/>
    </row>
    <row r="35" spans="2:5" x14ac:dyDescent="0.2">
      <c r="B35" s="53"/>
      <c r="D35" s="83">
        <v>32113</v>
      </c>
      <c r="E35" s="53"/>
    </row>
    <row r="36" spans="2:5" x14ac:dyDescent="0.2">
      <c r="B36" s="53"/>
      <c r="D36" s="83">
        <v>32199</v>
      </c>
      <c r="E36" s="53"/>
    </row>
    <row r="37" spans="2:5" x14ac:dyDescent="0.2">
      <c r="B37" s="53"/>
      <c r="E37" s="53"/>
    </row>
  </sheetData>
  <mergeCells count="2">
    <mergeCell ref="D12:E13"/>
    <mergeCell ref="A30:B31"/>
  </mergeCells>
  <conditionalFormatting sqref="L3:L25">
    <cfRule type="cellIs" dxfId="1" priority="1" stopIfTrue="1" operator="equal">
      <formula>"  ERROR"</formula>
    </cfRule>
  </conditionalFormatting>
  <conditionalFormatting sqref="M3:M25 O3:P25">
    <cfRule type="cellIs" dxfId="0" priority="2" stopIfTrue="1" operator="equal">
      <formula>"   ERROR"</formula>
    </cfRule>
  </conditionalFormatting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ES Re-Plan calc</vt:lpstr>
      <vt:lpstr>Example Data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</dc:creator>
  <cp:lastModifiedBy>Walt</cp:lastModifiedBy>
  <dcterms:created xsi:type="dcterms:W3CDTF">2015-03-17T16:51:04Z</dcterms:created>
  <dcterms:modified xsi:type="dcterms:W3CDTF">2015-04-30T03:19:52Z</dcterms:modified>
</cp:coreProperties>
</file>